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2760" yWindow="32760" windowWidth="19440" windowHeight="11205" tabRatio="696" firstSheet="3" activeTab="4"/>
  </bookViews>
  <sheets>
    <sheet name="Recovered_Sheet1" sheetId="1" state="veryHidden" r:id="rId1"/>
    <sheet name="foxz" sheetId="3" state="veryHidden" r:id="rId2"/>
    <sheet name="Waters Equipment Loc" sheetId="29" state="hidden" r:id="rId3"/>
    <sheet name=" Summary" sheetId="34" r:id="rId4"/>
    <sheet name="Detail" sheetId="36" r:id="rId5"/>
    <sheet name="Spare CPU" sheetId="35" state="hidden" r:id="rId6"/>
  </sheets>
  <definedNames>
    <definedName name="_xlnm._FilterDatabase" localSheetId="4" hidden="1">Detail!$A$1:$Q$122</definedName>
    <definedName name="_xlnm._FilterDatabase" localSheetId="2" hidden="1">'Waters Equipment Loc'!$A$2:$X$207</definedName>
    <definedName name="_Key1" hidden="1">#REF!</definedName>
    <definedName name="_Sort" hidden="1">#REF!</definedName>
    <definedName name="_xlnm.Print_Area" localSheetId="2">'Waters Equipment Loc'!$A$1:$X$189</definedName>
  </definedNames>
  <calcPr calcId="179021"/>
</workbook>
</file>

<file path=xl/calcChain.xml><?xml version="1.0" encoding="utf-8"?>
<calcChain xmlns="http://schemas.openxmlformats.org/spreadsheetml/2006/main">
  <c r="J88" i="36" l="1"/>
  <c r="K88" i="36"/>
  <c r="K17" i="36"/>
  <c r="J141" i="36"/>
  <c r="K141" i="36"/>
  <c r="J140" i="36"/>
  <c r="K140" i="36"/>
  <c r="J139" i="36"/>
  <c r="K139" i="36"/>
  <c r="J137" i="36"/>
  <c r="K137" i="36"/>
  <c r="J136" i="36"/>
  <c r="K136" i="36"/>
  <c r="J135" i="36"/>
  <c r="K135" i="36"/>
  <c r="J134" i="36"/>
  <c r="K134" i="36"/>
  <c r="J133" i="36"/>
  <c r="K133" i="36"/>
  <c r="J132" i="36"/>
  <c r="K132" i="36"/>
  <c r="J131" i="36"/>
  <c r="K131" i="36"/>
  <c r="J130" i="36"/>
  <c r="K130" i="36"/>
  <c r="J129" i="36"/>
  <c r="K129" i="36"/>
  <c r="J128" i="36"/>
  <c r="K128" i="36"/>
  <c r="J127" i="36"/>
  <c r="K127" i="36"/>
  <c r="J126" i="36"/>
  <c r="K126" i="36"/>
  <c r="J125" i="36"/>
  <c r="J124" i="36"/>
  <c r="K125" i="36"/>
  <c r="K124" i="36"/>
  <c r="K162" i="36"/>
  <c r="K163" i="36"/>
  <c r="K164" i="36"/>
  <c r="K165" i="36"/>
  <c r="K166" i="36"/>
  <c r="K161" i="36"/>
  <c r="K158" i="36"/>
  <c r="K159" i="36"/>
  <c r="K160" i="36"/>
  <c r="K157" i="36"/>
  <c r="J158" i="36"/>
  <c r="J159" i="36"/>
  <c r="J160" i="36"/>
  <c r="J161" i="36"/>
  <c r="J162" i="36"/>
  <c r="J163" i="36"/>
  <c r="J164" i="36"/>
  <c r="J165" i="36"/>
  <c r="J166" i="36"/>
  <c r="J157" i="36"/>
  <c r="K121" i="36"/>
  <c r="K120" i="36"/>
  <c r="K116" i="36"/>
  <c r="K113" i="36"/>
  <c r="K110" i="36"/>
  <c r="K107" i="36"/>
  <c r="K104" i="36"/>
  <c r="K101" i="36"/>
  <c r="K98" i="36"/>
  <c r="K95" i="36"/>
  <c r="J94" i="36"/>
  <c r="K94" i="36"/>
  <c r="J95" i="36"/>
  <c r="K75" i="36"/>
  <c r="K65" i="36"/>
  <c r="K55" i="36"/>
  <c r="K45" i="36"/>
  <c r="K35" i="36"/>
  <c r="J81" i="36"/>
  <c r="J79" i="36"/>
  <c r="J77" i="36"/>
  <c r="J75" i="36"/>
  <c r="J71" i="36"/>
  <c r="J69" i="36"/>
  <c r="J67" i="36"/>
  <c r="J65" i="36"/>
  <c r="J61" i="36"/>
  <c r="J59" i="36"/>
  <c r="J57" i="36"/>
  <c r="J55" i="36"/>
  <c r="J51" i="36"/>
  <c r="J49" i="36"/>
  <c r="J47" i="36"/>
  <c r="J45" i="36"/>
  <c r="K25" i="36"/>
  <c r="J41" i="36"/>
  <c r="J39" i="36"/>
  <c r="J37" i="36"/>
  <c r="J35" i="36"/>
  <c r="J31" i="36"/>
  <c r="J29" i="36"/>
  <c r="J27" i="36"/>
  <c r="J25" i="36"/>
  <c r="J3" i="36"/>
  <c r="K3" i="36"/>
  <c r="J4" i="36"/>
  <c r="J6" i="36"/>
  <c r="J8" i="36"/>
  <c r="J11" i="36"/>
  <c r="K11" i="36"/>
  <c r="J12" i="36"/>
  <c r="K12" i="36"/>
  <c r="J13" i="36"/>
  <c r="J14" i="36"/>
  <c r="J15" i="36"/>
  <c r="K15" i="36"/>
  <c r="J16" i="36"/>
  <c r="J17" i="36"/>
  <c r="J20" i="36"/>
  <c r="K20" i="36"/>
  <c r="J21" i="36"/>
  <c r="K21" i="36"/>
  <c r="J22" i="36"/>
  <c r="K22" i="36"/>
  <c r="J64" i="36"/>
  <c r="J84" i="36"/>
  <c r="K84" i="36"/>
  <c r="J85" i="36"/>
  <c r="J89" i="36"/>
  <c r="K89" i="36"/>
  <c r="J91" i="36"/>
  <c r="K91" i="36"/>
  <c r="J98" i="36"/>
  <c r="J101" i="36"/>
  <c r="J104" i="36"/>
  <c r="J107" i="36"/>
  <c r="J110" i="36"/>
  <c r="J113" i="36"/>
  <c r="J116" i="36"/>
  <c r="J120" i="36"/>
  <c r="J121" i="36"/>
  <c r="J138" i="36"/>
  <c r="K138" i="36"/>
  <c r="J153" i="36"/>
  <c r="J154" i="36"/>
  <c r="K154" i="36"/>
  <c r="J155" i="36"/>
  <c r="K155" i="36"/>
  <c r="J156" i="36"/>
  <c r="K156" i="36"/>
  <c r="J168" i="36"/>
  <c r="K168" i="36"/>
  <c r="J2" i="36"/>
  <c r="K2" i="36"/>
  <c r="K16" i="36"/>
  <c r="K13" i="36"/>
  <c r="K4" i="36"/>
  <c r="D8" i="34"/>
  <c r="E8" i="34"/>
  <c r="F8" i="34"/>
  <c r="G8" i="34"/>
  <c r="H8" i="34"/>
  <c r="I8" i="34"/>
  <c r="J8" i="34"/>
  <c r="K8" i="34"/>
  <c r="L8" i="34"/>
  <c r="M8" i="34"/>
  <c r="N8" i="34"/>
  <c r="C8" i="34"/>
  <c r="E15" i="34"/>
  <c r="F15" i="34"/>
  <c r="G15" i="34"/>
  <c r="H15" i="34"/>
  <c r="I15" i="34"/>
  <c r="J15" i="34"/>
  <c r="K15" i="34"/>
  <c r="L15" i="34"/>
  <c r="M15" i="34"/>
  <c r="N15" i="34"/>
  <c r="C15" i="34"/>
  <c r="D15" i="34"/>
  <c r="K90" i="29"/>
  <c r="K89" i="29"/>
  <c r="K88" i="29"/>
  <c r="K87" i="29"/>
  <c r="K86" i="29"/>
  <c r="K85" i="29"/>
  <c r="K84" i="29"/>
  <c r="K83" i="29"/>
  <c r="K82" i="29"/>
  <c r="K81" i="29"/>
  <c r="K14" i="29"/>
  <c r="K111" i="29"/>
  <c r="K112" i="29"/>
  <c r="K131" i="29"/>
  <c r="K33" i="29"/>
  <c r="K97" i="29"/>
  <c r="K160" i="29"/>
  <c r="K110" i="29"/>
  <c r="K100" i="29"/>
  <c r="K98" i="29"/>
  <c r="K26" i="29"/>
  <c r="K13" i="29"/>
  <c r="K11" i="29"/>
  <c r="K75" i="29"/>
  <c r="K70" i="29"/>
  <c r="K159" i="29"/>
  <c r="K157" i="29"/>
  <c r="K155" i="29"/>
  <c r="K126" i="29"/>
  <c r="K123" i="29"/>
  <c r="K120" i="29"/>
  <c r="K117" i="29"/>
  <c r="K114" i="29"/>
  <c r="K9" i="29"/>
  <c r="K7" i="29"/>
  <c r="K68" i="29"/>
  <c r="K67" i="29"/>
  <c r="K66" i="29"/>
  <c r="K65" i="29"/>
  <c r="K64" i="29"/>
  <c r="K63" i="29"/>
  <c r="K62" i="29"/>
  <c r="K61" i="29"/>
  <c r="K60" i="29"/>
  <c r="K59" i="29"/>
  <c r="K115" i="29"/>
  <c r="K104" i="29"/>
  <c r="K125" i="29"/>
  <c r="K122" i="29"/>
  <c r="K119" i="29"/>
  <c r="K116" i="29"/>
  <c r="K113" i="29"/>
  <c r="K107" i="29"/>
  <c r="K161" i="29"/>
  <c r="K20" i="29"/>
  <c r="K35" i="29"/>
  <c r="K19" i="29"/>
  <c r="K21" i="29"/>
  <c r="K22" i="29"/>
  <c r="K28" i="29"/>
  <c r="K29" i="29"/>
  <c r="K30" i="29"/>
  <c r="K31" i="29"/>
  <c r="K32" i="29"/>
  <c r="K34" i="29"/>
  <c r="K36" i="29"/>
  <c r="K38" i="29"/>
  <c r="K39" i="29"/>
  <c r="K40" i="29"/>
  <c r="K41" i="29"/>
  <c r="K42" i="29"/>
  <c r="K43" i="29"/>
  <c r="K44" i="29"/>
  <c r="K45" i="29"/>
  <c r="K46" i="29"/>
  <c r="K48" i="29"/>
  <c r="K49" i="29"/>
  <c r="K50" i="29"/>
  <c r="K51" i="29"/>
  <c r="K52" i="29"/>
  <c r="K53" i="29"/>
  <c r="K54" i="29"/>
  <c r="K55" i="29"/>
  <c r="K56" i="29"/>
  <c r="K57" i="29"/>
  <c r="K71" i="29"/>
  <c r="K72" i="29"/>
  <c r="K73" i="29"/>
  <c r="K74" i="29"/>
  <c r="K76" i="29"/>
  <c r="K77" i="29"/>
  <c r="K78" i="29"/>
  <c r="K79" i="29"/>
  <c r="K91" i="29"/>
  <c r="K95" i="29"/>
  <c r="K99" i="29"/>
  <c r="K101" i="29"/>
  <c r="K103" i="29"/>
  <c r="K105" i="29"/>
  <c r="K106" i="29"/>
  <c r="K108" i="29"/>
  <c r="K109" i="29"/>
  <c r="K118" i="29"/>
  <c r="K121" i="29"/>
  <c r="K124" i="29"/>
  <c r="K127" i="29"/>
  <c r="K133" i="29"/>
  <c r="K150" i="29"/>
  <c r="K151" i="29"/>
  <c r="K152" i="29"/>
  <c r="K154" i="29"/>
  <c r="K158" i="29"/>
  <c r="K187" i="29"/>
</calcChain>
</file>

<file path=xl/comments1.xml><?xml version="1.0" encoding="utf-8"?>
<comments xmlns="http://schemas.openxmlformats.org/spreadsheetml/2006/main">
  <authors>
    <author>SGSMSBAf</author>
    <author>skwjdedu</author>
    <author>user</author>
    <author>SGSJDEDU</author>
  </authors>
  <commentList>
    <comment ref="P4" authorId="0">
      <text>
        <r>
          <rPr>
            <b/>
            <sz val="8"/>
            <color indexed="81"/>
            <rFont val="Tahoma"/>
            <family val="2"/>
          </rPr>
          <t>skwjdedu:</t>
        </r>
        <r>
          <rPr>
            <sz val="8"/>
            <color indexed="81"/>
            <rFont val="Tahoma"/>
            <family val="2"/>
          </rPr>
          <t xml:space="preserve">
Period 1st Jan 2011 to 31st Dec 2011</t>
        </r>
      </text>
    </comment>
    <comment ref="R4" authorId="1">
      <text>
        <r>
          <rPr>
            <b/>
            <sz val="8"/>
            <color indexed="81"/>
            <rFont val="Tahoma"/>
            <family val="2"/>
          </rPr>
          <t>skwjdedu:</t>
        </r>
        <r>
          <rPr>
            <sz val="8"/>
            <color indexed="81"/>
            <rFont val="Tahoma"/>
            <family val="2"/>
          </rPr>
          <t xml:space="preserve">
Green - Fixture working
Red - Fixture not working</t>
        </r>
      </text>
    </comment>
    <comment ref="W4" authorId="2">
      <text>
        <r>
          <rPr>
            <b/>
            <sz val="8"/>
            <color indexed="81"/>
            <rFont val="Tahoma"/>
            <family val="2"/>
          </rPr>
          <t>user:</t>
        </r>
        <r>
          <rPr>
            <sz val="8"/>
            <color indexed="81"/>
            <rFont val="Tahoma"/>
            <family val="2"/>
          </rPr>
          <t xml:space="preserve">
3 = unique tester
2 = multiple tester but will affect output when down
1 = standard tester</t>
        </r>
      </text>
    </comment>
    <comment ref="X4" authorId="2">
      <text>
        <r>
          <rPr>
            <b/>
            <sz val="8"/>
            <color indexed="81"/>
            <rFont val="Tahoma"/>
            <family val="2"/>
          </rPr>
          <t>user:</t>
        </r>
        <r>
          <rPr>
            <sz val="8"/>
            <color indexed="81"/>
            <rFont val="Tahoma"/>
            <family val="2"/>
          </rPr>
          <t xml:space="preserve">
3 = High Risk, production volume high, will be affected once tester down
2 = Medium Risk, tester down will not affect output for max 2 weeks
1 = Low Risk, tester down will not affect output when down for more than 2 weeks.</t>
        </r>
      </text>
    </comment>
    <comment ref="V9" authorId="1">
      <text>
        <r>
          <rPr>
            <b/>
            <sz val="8"/>
            <color indexed="81"/>
            <rFont val="Tahoma"/>
            <family val="2"/>
          </rPr>
          <t>skwjdedu:</t>
        </r>
        <r>
          <rPr>
            <sz val="8"/>
            <color indexed="81"/>
            <rFont val="Tahoma"/>
            <family val="2"/>
          </rPr>
          <t xml:space="preserve">
3 for punp tray, 2 for piumps and 1 final test station
</t>
        </r>
      </text>
    </comment>
    <comment ref="V11" authorId="1">
      <text>
        <r>
          <rPr>
            <b/>
            <sz val="8"/>
            <color indexed="81"/>
            <rFont val="Tahoma"/>
            <family val="2"/>
          </rPr>
          <t>skwjdedu:</t>
        </r>
        <r>
          <rPr>
            <sz val="8"/>
            <color indexed="81"/>
            <rFont val="Tahoma"/>
            <family val="2"/>
          </rPr>
          <t xml:space="preserve">
3 for punp tray, 2 for piumps and 1 final test station
</t>
        </r>
      </text>
    </comment>
    <comment ref="G13" authorId="3">
      <text>
        <r>
          <rPr>
            <b/>
            <sz val="9"/>
            <color indexed="81"/>
            <rFont val="Tahoma"/>
            <family val="2"/>
          </rPr>
          <t>SGSJDEDU:</t>
        </r>
        <r>
          <rPr>
            <sz val="9"/>
            <color indexed="81"/>
            <rFont val="Tahoma"/>
            <family val="2"/>
          </rPr>
          <t xml:space="preserve">
EQID 0216</t>
        </r>
      </text>
    </comment>
    <comment ref="V13" authorId="1">
      <text>
        <r>
          <rPr>
            <b/>
            <sz val="8"/>
            <color indexed="81"/>
            <rFont val="Tahoma"/>
            <family val="2"/>
          </rPr>
          <t>skwjdedu:</t>
        </r>
        <r>
          <rPr>
            <sz val="8"/>
            <color indexed="81"/>
            <rFont val="Tahoma"/>
            <family val="2"/>
          </rPr>
          <t xml:space="preserve">
3 for punp tray, 2 for piumps and 1 final test station
</t>
        </r>
      </text>
    </comment>
    <comment ref="V19" authorId="1">
      <text>
        <r>
          <rPr>
            <b/>
            <sz val="8"/>
            <color indexed="81"/>
            <rFont val="Tahoma"/>
            <family val="2"/>
          </rPr>
          <t>skwjdedu:</t>
        </r>
        <r>
          <rPr>
            <sz val="8"/>
            <color indexed="81"/>
            <rFont val="Tahoma"/>
            <family val="2"/>
          </rPr>
          <t xml:space="preserve">
1 down</t>
        </r>
      </text>
    </comment>
    <comment ref="V26" authorId="1">
      <text>
        <r>
          <rPr>
            <b/>
            <sz val="8"/>
            <color indexed="81"/>
            <rFont val="Tahoma"/>
            <family val="2"/>
          </rPr>
          <t>skwjdedu:</t>
        </r>
        <r>
          <rPr>
            <sz val="8"/>
            <color indexed="81"/>
            <rFont val="Tahoma"/>
            <family val="2"/>
          </rPr>
          <t xml:space="preserve">
3 for punp tray, 2 for piumps and 1 final test station
</t>
        </r>
      </text>
    </comment>
    <comment ref="V29" authorId="1">
      <text>
        <r>
          <rPr>
            <b/>
            <sz val="8"/>
            <color indexed="81"/>
            <rFont val="Tahoma"/>
            <family val="2"/>
          </rPr>
          <t>skwjdedu:</t>
        </r>
        <r>
          <rPr>
            <sz val="8"/>
            <color indexed="81"/>
            <rFont val="Tahoma"/>
            <family val="2"/>
          </rPr>
          <t xml:space="preserve">
12 working testers, 3 spares, 3 inactive, need to replace optic bench
</t>
        </r>
      </text>
    </comment>
    <comment ref="V30" authorId="1">
      <text>
        <r>
          <rPr>
            <b/>
            <sz val="8"/>
            <color indexed="81"/>
            <rFont val="Tahoma"/>
            <family val="2"/>
          </rPr>
          <t>skwjdedu:</t>
        </r>
        <r>
          <rPr>
            <sz val="8"/>
            <color indexed="81"/>
            <rFont val="Tahoma"/>
            <family val="2"/>
          </rPr>
          <t xml:space="preserve">
12 working, 4 spare</t>
        </r>
      </text>
    </comment>
    <comment ref="V31" authorId="1">
      <text>
        <r>
          <rPr>
            <b/>
            <sz val="8"/>
            <color indexed="81"/>
            <rFont val="Tahoma"/>
            <family val="2"/>
          </rPr>
          <t>skwjdedu:</t>
        </r>
        <r>
          <rPr>
            <sz val="8"/>
            <color indexed="81"/>
            <rFont val="Tahoma"/>
            <family val="2"/>
          </rPr>
          <t xml:space="preserve">
12 working testers, 3 spares, 3 inactive, need to replace optic bench
</t>
        </r>
      </text>
    </comment>
    <comment ref="V34" authorId="1">
      <text>
        <r>
          <rPr>
            <b/>
            <sz val="8"/>
            <color indexed="81"/>
            <rFont val="Tahoma"/>
            <family val="2"/>
          </rPr>
          <t>skwjdedu:</t>
        </r>
        <r>
          <rPr>
            <sz val="8"/>
            <color indexed="81"/>
            <rFont val="Tahoma"/>
            <family val="2"/>
          </rPr>
          <t xml:space="preserve">
12 working, 4 spare</t>
        </r>
      </text>
    </comment>
    <comment ref="V36" authorId="1">
      <text>
        <r>
          <rPr>
            <b/>
            <sz val="8"/>
            <color indexed="81"/>
            <rFont val="Tahoma"/>
            <family val="2"/>
          </rPr>
          <t>skwjdedu:</t>
        </r>
        <r>
          <rPr>
            <sz val="8"/>
            <color indexed="81"/>
            <rFont val="Tahoma"/>
            <family val="2"/>
          </rPr>
          <t xml:space="preserve">
12 working, 4 spare</t>
        </r>
      </text>
    </comment>
    <comment ref="G47" authorId="0">
      <text>
        <r>
          <rPr>
            <b/>
            <sz val="8"/>
            <color indexed="81"/>
            <rFont val="Tahoma"/>
            <family val="2"/>
          </rPr>
          <t>SGSMSBAf:</t>
        </r>
        <r>
          <rPr>
            <sz val="8"/>
            <color indexed="81"/>
            <rFont val="Tahoma"/>
            <family val="2"/>
          </rPr>
          <t xml:space="preserve">
original CPU KKTCN1W</t>
        </r>
      </text>
    </comment>
    <comment ref="V49" authorId="1">
      <text>
        <r>
          <rPr>
            <b/>
            <sz val="8"/>
            <color indexed="81"/>
            <rFont val="Tahoma"/>
            <family val="2"/>
          </rPr>
          <t>skwjdedu:</t>
        </r>
        <r>
          <rPr>
            <sz val="8"/>
            <color indexed="81"/>
            <rFont val="Tahoma"/>
            <family val="2"/>
          </rPr>
          <t xml:space="preserve">
12 working, 4 spare</t>
        </r>
      </text>
    </comment>
    <comment ref="V50" authorId="1">
      <text>
        <r>
          <rPr>
            <b/>
            <sz val="8"/>
            <color indexed="81"/>
            <rFont val="Tahoma"/>
            <family val="2"/>
          </rPr>
          <t>skwjdedu:</t>
        </r>
        <r>
          <rPr>
            <sz val="8"/>
            <color indexed="81"/>
            <rFont val="Tahoma"/>
            <family val="2"/>
          </rPr>
          <t xml:space="preserve">
12 working testers, 3 spares, 3 inactive, need to replace optic bench
</t>
        </r>
      </text>
    </comment>
    <comment ref="V51" authorId="1">
      <text>
        <r>
          <rPr>
            <b/>
            <sz val="8"/>
            <color indexed="81"/>
            <rFont val="Tahoma"/>
            <family val="2"/>
          </rPr>
          <t>skwjdedu:</t>
        </r>
        <r>
          <rPr>
            <sz val="8"/>
            <color indexed="81"/>
            <rFont val="Tahoma"/>
            <family val="2"/>
          </rPr>
          <t xml:space="preserve">
12 working testers, 3 spares, 3 inactive, need to replace optic bench
</t>
        </r>
      </text>
    </comment>
    <comment ref="V52" authorId="1">
      <text>
        <r>
          <rPr>
            <b/>
            <sz val="8"/>
            <color indexed="81"/>
            <rFont val="Tahoma"/>
            <family val="2"/>
          </rPr>
          <t>skwjdedu:</t>
        </r>
        <r>
          <rPr>
            <sz val="8"/>
            <color indexed="81"/>
            <rFont val="Tahoma"/>
            <family val="2"/>
          </rPr>
          <t xml:space="preserve">
12 working, 4 spare</t>
        </r>
      </text>
    </comment>
    <comment ref="V53" authorId="1">
      <text>
        <r>
          <rPr>
            <b/>
            <sz val="8"/>
            <color indexed="81"/>
            <rFont val="Tahoma"/>
            <family val="2"/>
          </rPr>
          <t>skwjdedu:</t>
        </r>
        <r>
          <rPr>
            <sz val="8"/>
            <color indexed="81"/>
            <rFont val="Tahoma"/>
            <family val="2"/>
          </rPr>
          <t xml:space="preserve">
12 working testers, 3 spares, 3 inactive, need to replace optic bench
</t>
        </r>
      </text>
    </comment>
    <comment ref="V54" authorId="1">
      <text>
        <r>
          <rPr>
            <b/>
            <sz val="8"/>
            <color indexed="81"/>
            <rFont val="Tahoma"/>
            <family val="2"/>
          </rPr>
          <t>skwjdedu:</t>
        </r>
        <r>
          <rPr>
            <sz val="8"/>
            <color indexed="81"/>
            <rFont val="Tahoma"/>
            <family val="2"/>
          </rPr>
          <t xml:space="preserve">
12 working, 4 spare</t>
        </r>
      </text>
    </comment>
    <comment ref="V55" authorId="1">
      <text>
        <r>
          <rPr>
            <b/>
            <sz val="8"/>
            <color indexed="81"/>
            <rFont val="Tahoma"/>
            <family val="2"/>
          </rPr>
          <t>skwjdedu:</t>
        </r>
        <r>
          <rPr>
            <sz val="8"/>
            <color indexed="81"/>
            <rFont val="Tahoma"/>
            <family val="2"/>
          </rPr>
          <t xml:space="preserve">
12 working testers, 3 spares, 3 inactive, need to replace optic bench
</t>
        </r>
      </text>
    </comment>
    <comment ref="V56" authorId="1">
      <text>
        <r>
          <rPr>
            <b/>
            <sz val="8"/>
            <color indexed="81"/>
            <rFont val="Tahoma"/>
            <family val="2"/>
          </rPr>
          <t>skwjdedu:</t>
        </r>
        <r>
          <rPr>
            <sz val="8"/>
            <color indexed="81"/>
            <rFont val="Tahoma"/>
            <family val="2"/>
          </rPr>
          <t xml:space="preserve">
12 working, 4 spare</t>
        </r>
      </text>
    </comment>
    <comment ref="V60" authorId="1">
      <text>
        <r>
          <rPr>
            <b/>
            <sz val="8"/>
            <color indexed="81"/>
            <rFont val="Tahoma"/>
            <family val="2"/>
          </rPr>
          <t>skwjdedu:</t>
        </r>
        <r>
          <rPr>
            <sz val="8"/>
            <color indexed="81"/>
            <rFont val="Tahoma"/>
            <family val="2"/>
          </rPr>
          <t xml:space="preserve">
12 working, 4 spare</t>
        </r>
      </text>
    </comment>
    <comment ref="V61" authorId="1">
      <text>
        <r>
          <rPr>
            <b/>
            <sz val="8"/>
            <color indexed="81"/>
            <rFont val="Tahoma"/>
            <family val="2"/>
          </rPr>
          <t>skwjdedu:</t>
        </r>
        <r>
          <rPr>
            <sz val="8"/>
            <color indexed="81"/>
            <rFont val="Tahoma"/>
            <family val="2"/>
          </rPr>
          <t xml:space="preserve">
12 working testers, 3 spares, 3 inactive, need to replace optic bench
</t>
        </r>
      </text>
    </comment>
    <comment ref="V62" authorId="1">
      <text>
        <r>
          <rPr>
            <b/>
            <sz val="8"/>
            <color indexed="81"/>
            <rFont val="Tahoma"/>
            <family val="2"/>
          </rPr>
          <t>skwjdedu:</t>
        </r>
        <r>
          <rPr>
            <sz val="8"/>
            <color indexed="81"/>
            <rFont val="Tahoma"/>
            <family val="2"/>
          </rPr>
          <t xml:space="preserve">
12 working, 4 spare</t>
        </r>
      </text>
    </comment>
    <comment ref="V63" authorId="1">
      <text>
        <r>
          <rPr>
            <b/>
            <sz val="8"/>
            <color indexed="81"/>
            <rFont val="Tahoma"/>
            <family val="2"/>
          </rPr>
          <t>skwjdedu:</t>
        </r>
        <r>
          <rPr>
            <sz val="8"/>
            <color indexed="81"/>
            <rFont val="Tahoma"/>
            <family val="2"/>
          </rPr>
          <t xml:space="preserve">
12 working testers, 3 spares, 3 inactive, need to replace optic bench
</t>
        </r>
      </text>
    </comment>
    <comment ref="V64" authorId="1">
      <text>
        <r>
          <rPr>
            <b/>
            <sz val="8"/>
            <color indexed="81"/>
            <rFont val="Tahoma"/>
            <family val="2"/>
          </rPr>
          <t>skwjdedu:</t>
        </r>
        <r>
          <rPr>
            <sz val="8"/>
            <color indexed="81"/>
            <rFont val="Tahoma"/>
            <family val="2"/>
          </rPr>
          <t xml:space="preserve">
4 working, 3 spare
</t>
        </r>
      </text>
    </comment>
    <comment ref="V65" authorId="1">
      <text>
        <r>
          <rPr>
            <b/>
            <sz val="8"/>
            <color indexed="81"/>
            <rFont val="Tahoma"/>
            <family val="2"/>
          </rPr>
          <t>skwjdedu:</t>
        </r>
        <r>
          <rPr>
            <sz val="8"/>
            <color indexed="81"/>
            <rFont val="Tahoma"/>
            <family val="2"/>
          </rPr>
          <t xml:space="preserve">
12 working testers, 3 spares, 3 inactive, need to replace optic bench
</t>
        </r>
      </text>
    </comment>
    <comment ref="V66" authorId="1">
      <text>
        <r>
          <rPr>
            <b/>
            <sz val="8"/>
            <color indexed="81"/>
            <rFont val="Tahoma"/>
            <family val="2"/>
          </rPr>
          <t>skwjdedu:</t>
        </r>
        <r>
          <rPr>
            <sz val="8"/>
            <color indexed="81"/>
            <rFont val="Tahoma"/>
            <family val="2"/>
          </rPr>
          <t xml:space="preserve">
12 working, 4 spare</t>
        </r>
      </text>
    </comment>
    <comment ref="V67" authorId="1">
      <text>
        <r>
          <rPr>
            <b/>
            <sz val="8"/>
            <color indexed="81"/>
            <rFont val="Tahoma"/>
            <family val="2"/>
          </rPr>
          <t>skwjdedu:</t>
        </r>
        <r>
          <rPr>
            <sz val="8"/>
            <color indexed="81"/>
            <rFont val="Tahoma"/>
            <family val="2"/>
          </rPr>
          <t xml:space="preserve">
12 working testers, 3 spares, 3 inactive, need to replace optic bench
</t>
        </r>
      </text>
    </comment>
    <comment ref="V68" authorId="1">
      <text>
        <r>
          <rPr>
            <b/>
            <sz val="8"/>
            <color indexed="81"/>
            <rFont val="Tahoma"/>
            <family val="2"/>
          </rPr>
          <t>skwjdedu:</t>
        </r>
        <r>
          <rPr>
            <sz val="8"/>
            <color indexed="81"/>
            <rFont val="Tahoma"/>
            <family val="2"/>
          </rPr>
          <t xml:space="preserve">
12 working, 4 spare</t>
        </r>
      </text>
    </comment>
    <comment ref="V71" authorId="1">
      <text>
        <r>
          <rPr>
            <b/>
            <sz val="8"/>
            <color indexed="81"/>
            <rFont val="Tahoma"/>
            <family val="2"/>
          </rPr>
          <t>skwjdedu:</t>
        </r>
        <r>
          <rPr>
            <sz val="8"/>
            <color indexed="81"/>
            <rFont val="Tahoma"/>
            <family val="2"/>
          </rPr>
          <t xml:space="preserve">
12 working, 4 spare</t>
        </r>
      </text>
    </comment>
    <comment ref="V72" authorId="1">
      <text>
        <r>
          <rPr>
            <b/>
            <sz val="8"/>
            <color indexed="81"/>
            <rFont val="Tahoma"/>
            <family val="2"/>
          </rPr>
          <t>skwjdedu:</t>
        </r>
        <r>
          <rPr>
            <sz val="8"/>
            <color indexed="81"/>
            <rFont val="Tahoma"/>
            <family val="2"/>
          </rPr>
          <t xml:space="preserve">
12 working testers, 3 spares, 3 inactive, need to replace optic bench
</t>
        </r>
      </text>
    </comment>
    <comment ref="V73" authorId="1">
      <text>
        <r>
          <rPr>
            <b/>
            <sz val="8"/>
            <color indexed="81"/>
            <rFont val="Tahoma"/>
            <family val="2"/>
          </rPr>
          <t>skwjdedu:</t>
        </r>
        <r>
          <rPr>
            <sz val="8"/>
            <color indexed="81"/>
            <rFont val="Tahoma"/>
            <family val="2"/>
          </rPr>
          <t xml:space="preserve">
12 working, 4 spare</t>
        </r>
      </text>
    </comment>
    <comment ref="V74" authorId="1">
      <text>
        <r>
          <rPr>
            <b/>
            <sz val="8"/>
            <color indexed="81"/>
            <rFont val="Tahoma"/>
            <family val="2"/>
          </rPr>
          <t>skwjdedu:</t>
        </r>
        <r>
          <rPr>
            <sz val="8"/>
            <color indexed="81"/>
            <rFont val="Tahoma"/>
            <family val="2"/>
          </rPr>
          <t xml:space="preserve">
12 working testers, 3 spares, 3 inactive, need to replace optic bench
</t>
        </r>
      </text>
    </comment>
    <comment ref="V75" authorId="1">
      <text>
        <r>
          <rPr>
            <b/>
            <sz val="8"/>
            <color indexed="81"/>
            <rFont val="Tahoma"/>
            <family val="2"/>
          </rPr>
          <t>skwjdedu:</t>
        </r>
        <r>
          <rPr>
            <sz val="8"/>
            <color indexed="81"/>
            <rFont val="Tahoma"/>
            <family val="2"/>
          </rPr>
          <t xml:space="preserve">
4 working, 3 spare
</t>
        </r>
      </text>
    </comment>
    <comment ref="V76" authorId="1">
      <text>
        <r>
          <rPr>
            <b/>
            <sz val="8"/>
            <color indexed="81"/>
            <rFont val="Tahoma"/>
            <family val="2"/>
          </rPr>
          <t>skwjdedu:</t>
        </r>
        <r>
          <rPr>
            <sz val="8"/>
            <color indexed="81"/>
            <rFont val="Tahoma"/>
            <family val="2"/>
          </rPr>
          <t xml:space="preserve">
12 working testers, 3 spares, 3 inactive, need to replace optic bench
</t>
        </r>
      </text>
    </comment>
    <comment ref="V77" authorId="1">
      <text>
        <r>
          <rPr>
            <b/>
            <sz val="8"/>
            <color indexed="81"/>
            <rFont val="Tahoma"/>
            <family val="2"/>
          </rPr>
          <t>skwjdedu:</t>
        </r>
        <r>
          <rPr>
            <sz val="8"/>
            <color indexed="81"/>
            <rFont val="Tahoma"/>
            <family val="2"/>
          </rPr>
          <t xml:space="preserve">
12 working, 4 spare</t>
        </r>
      </text>
    </comment>
    <comment ref="V78" authorId="1">
      <text>
        <r>
          <rPr>
            <b/>
            <sz val="8"/>
            <color indexed="81"/>
            <rFont val="Tahoma"/>
            <family val="2"/>
          </rPr>
          <t>skwjdedu:</t>
        </r>
        <r>
          <rPr>
            <sz val="8"/>
            <color indexed="81"/>
            <rFont val="Tahoma"/>
            <family val="2"/>
          </rPr>
          <t xml:space="preserve">
12 working testers, 3 spares, 3 inactive, need to replace optic bench
</t>
        </r>
      </text>
    </comment>
    <comment ref="V79" authorId="1">
      <text>
        <r>
          <rPr>
            <b/>
            <sz val="8"/>
            <color indexed="81"/>
            <rFont val="Tahoma"/>
            <family val="2"/>
          </rPr>
          <t>skwjdedu:</t>
        </r>
        <r>
          <rPr>
            <sz val="8"/>
            <color indexed="81"/>
            <rFont val="Tahoma"/>
            <family val="2"/>
          </rPr>
          <t xml:space="preserve">
12 working, 4 spare</t>
        </r>
      </text>
    </comment>
    <comment ref="V82" authorId="1">
      <text>
        <r>
          <rPr>
            <b/>
            <sz val="8"/>
            <color indexed="81"/>
            <rFont val="Tahoma"/>
            <family val="2"/>
          </rPr>
          <t>skwjdedu:</t>
        </r>
        <r>
          <rPr>
            <sz val="8"/>
            <color indexed="81"/>
            <rFont val="Tahoma"/>
            <family val="2"/>
          </rPr>
          <t xml:space="preserve">
12 working, 4 spare</t>
        </r>
      </text>
    </comment>
    <comment ref="V83" authorId="1">
      <text>
        <r>
          <rPr>
            <b/>
            <sz val="8"/>
            <color indexed="81"/>
            <rFont val="Tahoma"/>
            <family val="2"/>
          </rPr>
          <t>skwjdedu:</t>
        </r>
        <r>
          <rPr>
            <sz val="8"/>
            <color indexed="81"/>
            <rFont val="Tahoma"/>
            <family val="2"/>
          </rPr>
          <t xml:space="preserve">
12 working testers, 3 spares, 3 inactive, need to replace optic bench
</t>
        </r>
      </text>
    </comment>
    <comment ref="V84" authorId="1">
      <text>
        <r>
          <rPr>
            <b/>
            <sz val="8"/>
            <color indexed="81"/>
            <rFont val="Tahoma"/>
            <family val="2"/>
          </rPr>
          <t>skwjdedu:</t>
        </r>
        <r>
          <rPr>
            <sz val="8"/>
            <color indexed="81"/>
            <rFont val="Tahoma"/>
            <family val="2"/>
          </rPr>
          <t xml:space="preserve">
12 working, 4 spare</t>
        </r>
      </text>
    </comment>
    <comment ref="V85" authorId="1">
      <text>
        <r>
          <rPr>
            <b/>
            <sz val="8"/>
            <color indexed="81"/>
            <rFont val="Tahoma"/>
            <family val="2"/>
          </rPr>
          <t>skwjdedu:</t>
        </r>
        <r>
          <rPr>
            <sz val="8"/>
            <color indexed="81"/>
            <rFont val="Tahoma"/>
            <family val="2"/>
          </rPr>
          <t xml:space="preserve">
12 working testers, 3 spares, 3 inactive, need to replace optic bench
</t>
        </r>
      </text>
    </comment>
    <comment ref="V86" authorId="1">
      <text>
        <r>
          <rPr>
            <b/>
            <sz val="8"/>
            <color indexed="81"/>
            <rFont val="Tahoma"/>
            <family val="2"/>
          </rPr>
          <t>skwjdedu:</t>
        </r>
        <r>
          <rPr>
            <sz val="8"/>
            <color indexed="81"/>
            <rFont val="Tahoma"/>
            <family val="2"/>
          </rPr>
          <t xml:space="preserve">
4 working, 3 spare
</t>
        </r>
      </text>
    </comment>
    <comment ref="V87" authorId="1">
      <text>
        <r>
          <rPr>
            <b/>
            <sz val="8"/>
            <color indexed="81"/>
            <rFont val="Tahoma"/>
            <family val="2"/>
          </rPr>
          <t>skwjdedu:</t>
        </r>
        <r>
          <rPr>
            <sz val="8"/>
            <color indexed="81"/>
            <rFont val="Tahoma"/>
            <family val="2"/>
          </rPr>
          <t xml:space="preserve">
12 working testers, 3 spares, 3 inactive, need to replace optic bench
</t>
        </r>
      </text>
    </comment>
    <comment ref="V88" authorId="1">
      <text>
        <r>
          <rPr>
            <b/>
            <sz val="8"/>
            <color indexed="81"/>
            <rFont val="Tahoma"/>
            <family val="2"/>
          </rPr>
          <t>skwjdedu:</t>
        </r>
        <r>
          <rPr>
            <sz val="8"/>
            <color indexed="81"/>
            <rFont val="Tahoma"/>
            <family val="2"/>
          </rPr>
          <t xml:space="preserve">
12 working, 4 spare</t>
        </r>
      </text>
    </comment>
    <comment ref="V89" authorId="1">
      <text>
        <r>
          <rPr>
            <b/>
            <sz val="8"/>
            <color indexed="81"/>
            <rFont val="Tahoma"/>
            <family val="2"/>
          </rPr>
          <t>skwjdedu:</t>
        </r>
        <r>
          <rPr>
            <sz val="8"/>
            <color indexed="81"/>
            <rFont val="Tahoma"/>
            <family val="2"/>
          </rPr>
          <t xml:space="preserve">
12 working testers, 3 spares, 3 inactive, need to replace optic bench
</t>
        </r>
      </text>
    </comment>
    <comment ref="V90" authorId="1">
      <text>
        <r>
          <rPr>
            <b/>
            <sz val="8"/>
            <color indexed="81"/>
            <rFont val="Tahoma"/>
            <family val="2"/>
          </rPr>
          <t>skwjdedu:</t>
        </r>
        <r>
          <rPr>
            <sz val="8"/>
            <color indexed="81"/>
            <rFont val="Tahoma"/>
            <family val="2"/>
          </rPr>
          <t xml:space="preserve">
12 working, 4 spare</t>
        </r>
      </text>
    </comment>
    <comment ref="V91" authorId="1">
      <text>
        <r>
          <rPr>
            <b/>
            <sz val="8"/>
            <color indexed="81"/>
            <rFont val="Tahoma"/>
            <family val="2"/>
          </rPr>
          <t>skwjdedu:</t>
        </r>
        <r>
          <rPr>
            <sz val="8"/>
            <color indexed="81"/>
            <rFont val="Tahoma"/>
            <family val="2"/>
          </rPr>
          <t xml:space="preserve">
1 - pumps, 1 - BSM, 1 - alliance, 1 - detectors
</t>
        </r>
      </text>
    </comment>
    <comment ref="V94" authorId="1">
      <text>
        <r>
          <rPr>
            <b/>
            <sz val="8"/>
            <color indexed="81"/>
            <rFont val="Tahoma"/>
            <family val="2"/>
          </rPr>
          <t>skwjdedu:</t>
        </r>
        <r>
          <rPr>
            <sz val="8"/>
            <color indexed="81"/>
            <rFont val="Tahoma"/>
            <family val="2"/>
          </rPr>
          <t xml:space="preserve">
12 working, 4 spare</t>
        </r>
      </text>
    </comment>
    <comment ref="V95" authorId="1">
      <text>
        <r>
          <rPr>
            <b/>
            <sz val="8"/>
            <color indexed="81"/>
            <rFont val="Tahoma"/>
            <family val="2"/>
          </rPr>
          <t>skwjdedu:</t>
        </r>
        <r>
          <rPr>
            <sz val="8"/>
            <color indexed="81"/>
            <rFont val="Tahoma"/>
            <family val="2"/>
          </rPr>
          <t xml:space="preserve">
12 working testers, 3 spares, 3 inactive, need to replace optic bench
</t>
        </r>
      </text>
    </comment>
    <comment ref="V97" authorId="1">
      <text>
        <r>
          <rPr>
            <b/>
            <sz val="8"/>
            <color indexed="81"/>
            <rFont val="Tahoma"/>
            <family val="2"/>
          </rPr>
          <t>skwjdedu:</t>
        </r>
        <r>
          <rPr>
            <sz val="8"/>
            <color indexed="81"/>
            <rFont val="Tahoma"/>
            <family val="2"/>
          </rPr>
          <t xml:space="preserve">
1 - pumps, 1 - BSM, 1 - alliance, 1 - detectors
</t>
        </r>
      </text>
    </comment>
    <comment ref="V98" authorId="1">
      <text>
        <r>
          <rPr>
            <b/>
            <sz val="8"/>
            <color indexed="81"/>
            <rFont val="Tahoma"/>
            <family val="2"/>
          </rPr>
          <t>skwjdedu:</t>
        </r>
        <r>
          <rPr>
            <sz val="8"/>
            <color indexed="81"/>
            <rFont val="Tahoma"/>
            <family val="2"/>
          </rPr>
          <t xml:space="preserve">
3 for punp tray, 2 for piumps and 1 final test station
</t>
        </r>
      </text>
    </comment>
    <comment ref="V100" authorId="1">
      <text>
        <r>
          <rPr>
            <b/>
            <sz val="8"/>
            <color indexed="81"/>
            <rFont val="Tahoma"/>
            <family val="2"/>
          </rPr>
          <t>skwjdedu:</t>
        </r>
        <r>
          <rPr>
            <sz val="8"/>
            <color indexed="81"/>
            <rFont val="Tahoma"/>
            <family val="2"/>
          </rPr>
          <t xml:space="preserve">
3 for punp tray, 2 for piumps and 1 final test station
</t>
        </r>
      </text>
    </comment>
    <comment ref="V103" authorId="1">
      <text>
        <r>
          <rPr>
            <b/>
            <sz val="8"/>
            <color indexed="81"/>
            <rFont val="Tahoma"/>
            <family val="2"/>
          </rPr>
          <t>skwjdedu:</t>
        </r>
        <r>
          <rPr>
            <sz val="8"/>
            <color indexed="81"/>
            <rFont val="Tahoma"/>
            <family val="2"/>
          </rPr>
          <t xml:space="preserve">
1 - pumps, 1 - BSM, 1 - alliance, 1 - detectors
</t>
        </r>
      </text>
    </comment>
    <comment ref="V106" authorId="1">
      <text>
        <r>
          <rPr>
            <b/>
            <sz val="8"/>
            <color indexed="81"/>
            <rFont val="Tahoma"/>
            <family val="2"/>
          </rPr>
          <t>skwjdedu:</t>
        </r>
        <r>
          <rPr>
            <sz val="8"/>
            <color indexed="81"/>
            <rFont val="Tahoma"/>
            <family val="2"/>
          </rPr>
          <t xml:space="preserve">
BSM no need detectors
</t>
        </r>
      </text>
    </comment>
    <comment ref="V109" authorId="1">
      <text>
        <r>
          <rPr>
            <b/>
            <sz val="8"/>
            <color indexed="81"/>
            <rFont val="Tahoma"/>
            <family val="2"/>
          </rPr>
          <t>skwjdedu:</t>
        </r>
        <r>
          <rPr>
            <sz val="8"/>
            <color indexed="81"/>
            <rFont val="Tahoma"/>
            <family val="2"/>
          </rPr>
          <t xml:space="preserve">
BSM no need detectors
</t>
        </r>
      </text>
    </comment>
    <comment ref="V112" authorId="1">
      <text>
        <r>
          <rPr>
            <b/>
            <sz val="8"/>
            <color indexed="81"/>
            <rFont val="Tahoma"/>
            <family val="2"/>
          </rPr>
          <t>skwjdedu:</t>
        </r>
        <r>
          <rPr>
            <sz val="8"/>
            <color indexed="81"/>
            <rFont val="Tahoma"/>
            <family val="2"/>
          </rPr>
          <t xml:space="preserve">
BSM no need detectors
</t>
        </r>
      </text>
    </comment>
    <comment ref="V115" authorId="1">
      <text>
        <r>
          <rPr>
            <b/>
            <sz val="8"/>
            <color indexed="81"/>
            <rFont val="Tahoma"/>
            <family val="2"/>
          </rPr>
          <t>skwjdedu:</t>
        </r>
        <r>
          <rPr>
            <sz val="8"/>
            <color indexed="81"/>
            <rFont val="Tahoma"/>
            <family val="2"/>
          </rPr>
          <t xml:space="preserve">
BSM no need detectors
</t>
        </r>
      </text>
    </comment>
    <comment ref="V118" authorId="1">
      <text>
        <r>
          <rPr>
            <b/>
            <sz val="8"/>
            <color indexed="81"/>
            <rFont val="Tahoma"/>
            <family val="2"/>
          </rPr>
          <t>skwjdedu:</t>
        </r>
        <r>
          <rPr>
            <sz val="8"/>
            <color indexed="81"/>
            <rFont val="Tahoma"/>
            <family val="2"/>
          </rPr>
          <t xml:space="preserve">
BSM no need detectors
</t>
        </r>
      </text>
    </comment>
    <comment ref="V121" authorId="1">
      <text>
        <r>
          <rPr>
            <b/>
            <sz val="8"/>
            <color indexed="81"/>
            <rFont val="Tahoma"/>
            <family val="2"/>
          </rPr>
          <t>skwjdedu:</t>
        </r>
        <r>
          <rPr>
            <sz val="8"/>
            <color indexed="81"/>
            <rFont val="Tahoma"/>
            <family val="2"/>
          </rPr>
          <t xml:space="preserve">
BSM no need detectors
</t>
        </r>
      </text>
    </comment>
    <comment ref="V124" authorId="1">
      <text>
        <r>
          <rPr>
            <b/>
            <sz val="8"/>
            <color indexed="81"/>
            <rFont val="Tahoma"/>
            <family val="2"/>
          </rPr>
          <t>skwjdedu:</t>
        </r>
        <r>
          <rPr>
            <sz val="8"/>
            <color indexed="81"/>
            <rFont val="Tahoma"/>
            <family val="2"/>
          </rPr>
          <t xml:space="preserve">
BSM no need detectors
</t>
        </r>
      </text>
    </comment>
    <comment ref="V127" authorId="1">
      <text>
        <r>
          <rPr>
            <b/>
            <sz val="8"/>
            <color indexed="81"/>
            <rFont val="Tahoma"/>
            <family val="2"/>
          </rPr>
          <t>skwjdedu:</t>
        </r>
        <r>
          <rPr>
            <sz val="8"/>
            <color indexed="81"/>
            <rFont val="Tahoma"/>
            <family val="2"/>
          </rPr>
          <t xml:space="preserve">
BSM no need detectors
</t>
        </r>
      </text>
    </comment>
    <comment ref="V131" authorId="1">
      <text>
        <r>
          <rPr>
            <b/>
            <sz val="8"/>
            <color indexed="81"/>
            <rFont val="Tahoma"/>
            <family val="2"/>
          </rPr>
          <t>skwjdedu:</t>
        </r>
        <r>
          <rPr>
            <sz val="8"/>
            <color indexed="81"/>
            <rFont val="Tahoma"/>
            <family val="2"/>
          </rPr>
          <t xml:space="preserve">
1 - clean room, 1 - eng area but not calibrated. Express calibration - 2 weeks, normal - 1 mth.
</t>
        </r>
      </text>
    </comment>
    <comment ref="V133" authorId="1">
      <text>
        <r>
          <rPr>
            <b/>
            <sz val="8"/>
            <color indexed="81"/>
            <rFont val="Tahoma"/>
            <family val="2"/>
          </rPr>
          <t>skwjdedu:</t>
        </r>
        <r>
          <rPr>
            <sz val="8"/>
            <color indexed="81"/>
            <rFont val="Tahoma"/>
            <family val="2"/>
          </rPr>
          <t xml:space="preserve">
1 - clean room, 1 spare
</t>
        </r>
      </text>
    </comment>
    <comment ref="C152" authorId="3">
      <text>
        <r>
          <rPr>
            <b/>
            <sz val="9"/>
            <color indexed="81"/>
            <rFont val="Tahoma"/>
            <family val="2"/>
          </rPr>
          <t>SGSJDEDU:</t>
        </r>
        <r>
          <rPr>
            <sz val="9"/>
            <color indexed="81"/>
            <rFont val="Tahoma"/>
            <family val="2"/>
          </rPr>
          <t xml:space="preserve">
EQID 0279</t>
        </r>
      </text>
    </comment>
    <comment ref="C155" authorId="3">
      <text>
        <r>
          <rPr>
            <b/>
            <sz val="9"/>
            <color indexed="81"/>
            <rFont val="Tahoma"/>
            <family val="2"/>
          </rPr>
          <t>SGSJDEDU:</t>
        </r>
        <r>
          <rPr>
            <sz val="9"/>
            <color indexed="81"/>
            <rFont val="Tahoma"/>
            <family val="2"/>
          </rPr>
          <t xml:space="preserve">
EQID 0196</t>
        </r>
      </text>
    </comment>
    <comment ref="V187" authorId="1">
      <text>
        <r>
          <rPr>
            <b/>
            <sz val="8"/>
            <color indexed="81"/>
            <rFont val="Tahoma"/>
            <family val="2"/>
          </rPr>
          <t>skwjdedu:</t>
        </r>
        <r>
          <rPr>
            <sz val="8"/>
            <color indexed="81"/>
            <rFont val="Tahoma"/>
            <family val="2"/>
          </rPr>
          <t xml:space="preserve">
1 - pumps, 1 - BSM, 1 - alliance, 1 - detectors
</t>
        </r>
      </text>
    </comment>
  </commentList>
</comments>
</file>

<file path=xl/comments2.xml><?xml version="1.0" encoding="utf-8"?>
<comments xmlns="http://schemas.openxmlformats.org/spreadsheetml/2006/main">
  <authors>
    <author>user</author>
    <author>SGSMSBAf</author>
    <author>skwjdedu</author>
    <author>Joel Mamalateo Deduyo</author>
  </authors>
  <commentList>
    <comment ref="G1" authorId="0">
      <text>
        <r>
          <rPr>
            <b/>
            <sz val="8"/>
            <color indexed="81"/>
            <rFont val="Tahoma"/>
            <family val="2"/>
          </rPr>
          <t>user:</t>
        </r>
        <r>
          <rPr>
            <sz val="8"/>
            <color indexed="81"/>
            <rFont val="Tahoma"/>
            <family val="2"/>
          </rPr>
          <t xml:space="preserve">
3 = unique tester
2 = multiple tester but will affect output when down
1 = standard tester</t>
        </r>
      </text>
    </comment>
    <comment ref="M1" authorId="1">
      <text>
        <r>
          <rPr>
            <b/>
            <sz val="8"/>
            <color indexed="81"/>
            <rFont val="Tahoma"/>
            <family val="2"/>
          </rPr>
          <t>skwjdedu::</t>
        </r>
        <r>
          <rPr>
            <sz val="8"/>
            <color indexed="81"/>
            <rFont val="Tahoma"/>
            <family val="2"/>
          </rPr>
          <t xml:space="preserve">
Period 1st Jan 2011 to 31st Dec 2011</t>
        </r>
      </text>
    </comment>
    <comment ref="N1" authorId="1">
      <text>
        <r>
          <rPr>
            <b/>
            <sz val="8"/>
            <color indexed="81"/>
            <rFont val="Tahoma"/>
            <family val="2"/>
          </rPr>
          <t>skwjdedu:</t>
        </r>
        <r>
          <rPr>
            <sz val="8"/>
            <color indexed="81"/>
            <rFont val="Tahoma"/>
            <family val="2"/>
          </rPr>
          <t xml:space="preserve">
Period 1st Jan 2011 to 31st Dec 2011</t>
        </r>
      </text>
    </comment>
    <comment ref="P1" authorId="2">
      <text>
        <r>
          <rPr>
            <b/>
            <sz val="8"/>
            <color indexed="81"/>
            <rFont val="Tahoma"/>
            <family val="2"/>
          </rPr>
          <t>skwjdedu:</t>
        </r>
        <r>
          <rPr>
            <sz val="8"/>
            <color indexed="81"/>
            <rFont val="Tahoma"/>
            <family val="2"/>
          </rPr>
          <t xml:space="preserve">
Green - Fixture working
Red - Fixture not working</t>
        </r>
      </text>
    </comment>
    <comment ref="Q1" authorId="0">
      <text>
        <r>
          <rPr>
            <b/>
            <sz val="8"/>
            <color indexed="81"/>
            <rFont val="Tahoma"/>
            <family val="2"/>
          </rPr>
          <t>user:</t>
        </r>
        <r>
          <rPr>
            <sz val="8"/>
            <color indexed="81"/>
            <rFont val="Tahoma"/>
            <family val="2"/>
          </rPr>
          <t xml:space="preserve">
3 = High Risk, production volume high, will be affected once tester down
2 = Medium Risk, tester down will not affect output for max 2 weeks
1 = Low Risk, tester down will not affect output when down for more than 2 weeks.</t>
        </r>
      </text>
    </comment>
    <comment ref="F5" authorId="2">
      <text>
        <r>
          <rPr>
            <b/>
            <sz val="8"/>
            <color indexed="81"/>
            <rFont val="Tahoma"/>
            <family val="2"/>
          </rPr>
          <t>skwjdedu:</t>
        </r>
        <r>
          <rPr>
            <sz val="8"/>
            <color indexed="81"/>
            <rFont val="Tahoma"/>
            <family val="2"/>
          </rPr>
          <t xml:space="preserve">
3 for punp tray, 2 for piumps and 1 final test station
</t>
        </r>
      </text>
    </comment>
    <comment ref="F7" authorId="2">
      <text>
        <r>
          <rPr>
            <b/>
            <sz val="8"/>
            <color indexed="81"/>
            <rFont val="Tahoma"/>
            <family val="2"/>
          </rPr>
          <t>skwjdedu:</t>
        </r>
        <r>
          <rPr>
            <sz val="8"/>
            <color indexed="81"/>
            <rFont val="Tahoma"/>
            <family val="2"/>
          </rPr>
          <t xml:space="preserve">
3 for punp tray, 2 for piumps and 1 final test station
</t>
        </r>
      </text>
    </comment>
    <comment ref="F9" authorId="2">
      <text>
        <r>
          <rPr>
            <b/>
            <sz val="8"/>
            <color indexed="81"/>
            <rFont val="Tahoma"/>
            <family val="2"/>
          </rPr>
          <t>skwjdedu:</t>
        </r>
        <r>
          <rPr>
            <sz val="8"/>
            <color indexed="81"/>
            <rFont val="Tahoma"/>
            <family val="2"/>
          </rPr>
          <t xml:space="preserve">
3 for punp tray, 2 for piumps and 1 final test station
</t>
        </r>
      </text>
    </comment>
    <comment ref="F16" authorId="2">
      <text>
        <r>
          <rPr>
            <b/>
            <sz val="8"/>
            <color indexed="81"/>
            <rFont val="Tahoma"/>
            <family val="2"/>
          </rPr>
          <t>skwjdedu:</t>
        </r>
        <r>
          <rPr>
            <sz val="8"/>
            <color indexed="81"/>
            <rFont val="Tahoma"/>
            <family val="2"/>
          </rPr>
          <t xml:space="preserve">
1 down</t>
        </r>
      </text>
    </comment>
    <comment ref="H18" authorId="3">
      <text>
        <r>
          <rPr>
            <b/>
            <sz val="9"/>
            <color indexed="81"/>
            <rFont val="Tahoma"/>
            <family val="2"/>
          </rPr>
          <t>Joel Mamalateo Deduyo:</t>
        </r>
        <r>
          <rPr>
            <sz val="9"/>
            <color indexed="81"/>
            <rFont val="Tahoma"/>
            <family val="2"/>
          </rPr>
          <t xml:space="preserve">
</t>
        </r>
      </text>
    </comment>
    <comment ref="F55" authorId="2">
      <text>
        <r>
          <rPr>
            <b/>
            <sz val="8"/>
            <color indexed="81"/>
            <rFont val="Tahoma"/>
            <family val="2"/>
          </rPr>
          <t>skwjdedu:</t>
        </r>
        <r>
          <rPr>
            <sz val="8"/>
            <color indexed="81"/>
            <rFont val="Tahoma"/>
            <family val="2"/>
          </rPr>
          <t xml:space="preserve">
12 working, 4 spare</t>
        </r>
      </text>
    </comment>
  </commentList>
</comments>
</file>

<file path=xl/sharedStrings.xml><?xml version="1.0" encoding="utf-8"?>
<sst xmlns="http://schemas.openxmlformats.org/spreadsheetml/2006/main" count="2954" uniqueCount="657">
  <si>
    <t>RS 232 C Precision DC Module</t>
  </si>
  <si>
    <t>KNM-RTD32</t>
  </si>
  <si>
    <t>000693213</t>
  </si>
  <si>
    <t>60 Mths</t>
  </si>
  <si>
    <t>ESSCO</t>
  </si>
  <si>
    <t>CR/422086</t>
  </si>
  <si>
    <t>HR-200</t>
  </si>
  <si>
    <t>MX5MM4884M</t>
  </si>
  <si>
    <t>Equipment</t>
  </si>
  <si>
    <t>Maker</t>
  </si>
  <si>
    <t>Multimeter</t>
  </si>
  <si>
    <t>Fluke</t>
  </si>
  <si>
    <t>SGS</t>
  </si>
  <si>
    <t>NA</t>
  </si>
  <si>
    <t>Digital Thermometer with probe</t>
  </si>
  <si>
    <t>51 II</t>
  </si>
  <si>
    <t>Guardian 6000</t>
  </si>
  <si>
    <t>Keithley</t>
  </si>
  <si>
    <t>AND</t>
  </si>
  <si>
    <t>WATER</t>
  </si>
  <si>
    <t>QUADTECH</t>
  </si>
  <si>
    <t>Column Heater</t>
  </si>
  <si>
    <t>M03CHM015R</t>
  </si>
  <si>
    <t>E01CHM203R</t>
  </si>
  <si>
    <t>K03CHM938R</t>
  </si>
  <si>
    <t>B03CHM551R</t>
  </si>
  <si>
    <t>F00CHM528R</t>
  </si>
  <si>
    <t>F00CHM531R</t>
  </si>
  <si>
    <t>MX6JM7867M</t>
  </si>
  <si>
    <t>MX6KM9444M</t>
  </si>
  <si>
    <t>H01CHM335M</t>
  </si>
  <si>
    <t>MX5MM5993M</t>
  </si>
  <si>
    <t>WAT038040</t>
  </si>
  <si>
    <t>G01TCM633M</t>
  </si>
  <si>
    <t>H01TCM643M</t>
  </si>
  <si>
    <t>HR200</t>
  </si>
  <si>
    <t>Electronic Weighing Balance</t>
  </si>
  <si>
    <t>Electrical Safety Analyzer</t>
  </si>
  <si>
    <t>WAT38172</t>
  </si>
  <si>
    <t>Temperature Control Module</t>
  </si>
  <si>
    <t>Heater Chiller Tester</t>
  </si>
  <si>
    <t>Waters</t>
  </si>
  <si>
    <t>TE 82620</t>
  </si>
  <si>
    <t>HPMV Tester</t>
  </si>
  <si>
    <t>Injector Seal Pack Tester</t>
  </si>
  <si>
    <t>WAT043816</t>
  </si>
  <si>
    <t>TE 82519</t>
  </si>
  <si>
    <t>515 Final Tester</t>
  </si>
  <si>
    <t>1500 Series Final Test Station</t>
  </si>
  <si>
    <t>TE 82534</t>
  </si>
  <si>
    <t>2690 Pump Head Tester</t>
  </si>
  <si>
    <t>070801</t>
  </si>
  <si>
    <t>069004</t>
  </si>
  <si>
    <t>WAT038172</t>
  </si>
  <si>
    <t>WAT091728</t>
  </si>
  <si>
    <t>AMETEK</t>
  </si>
  <si>
    <t>APC10KGINDG</t>
  </si>
  <si>
    <t>FLUKE</t>
  </si>
  <si>
    <t>TE 82625-1</t>
  </si>
  <si>
    <t>TE 82705-2</t>
  </si>
  <si>
    <t>Model</t>
  </si>
  <si>
    <t>TE82943-16</t>
  </si>
  <si>
    <t>TE82943-17</t>
  </si>
  <si>
    <t>TE82943-18</t>
  </si>
  <si>
    <t>TE82943-11</t>
  </si>
  <si>
    <t>TE82943-12</t>
  </si>
  <si>
    <t>TE82943-13</t>
  </si>
  <si>
    <t>TE82943-14</t>
  </si>
  <si>
    <t>TE82943-15</t>
  </si>
  <si>
    <t>TE82620</t>
  </si>
  <si>
    <t>WAT091727</t>
  </si>
  <si>
    <t>Pressure Calibrator</t>
  </si>
  <si>
    <t>High Voltage Probe</t>
  </si>
  <si>
    <t>80K-6</t>
  </si>
  <si>
    <t>Clamp Meter</t>
  </si>
  <si>
    <t>KYORITSU</t>
  </si>
  <si>
    <t xml:space="preserve">Person In Charge : Joel </t>
  </si>
  <si>
    <t>Dual Wavelength Absorbance Detector</t>
  </si>
  <si>
    <t>BSM Final Function Tester</t>
  </si>
  <si>
    <t>Shamsul</t>
  </si>
  <si>
    <t>MX6JM7863M</t>
  </si>
  <si>
    <t>Picoammeter</t>
  </si>
  <si>
    <t>Flowcell Tester</t>
  </si>
  <si>
    <t>TE 82475-2</t>
  </si>
  <si>
    <t xml:space="preserve">Particle Measuring Systems </t>
  </si>
  <si>
    <t>E20P</t>
  </si>
  <si>
    <t>Liquilaz</t>
  </si>
  <si>
    <t>STATUS</t>
  </si>
  <si>
    <t>Customer ID</t>
  </si>
  <si>
    <t>Serial No.</t>
  </si>
  <si>
    <t>Calibration Procedure</t>
  </si>
  <si>
    <t>Calibration Date</t>
  </si>
  <si>
    <t>Calibration Due Date</t>
  </si>
  <si>
    <t>Calibration By External</t>
  </si>
  <si>
    <t>TEST</t>
  </si>
  <si>
    <t>TEST/PROCESS</t>
  </si>
  <si>
    <t>TE82526</t>
  </si>
  <si>
    <t>2690 Pump Tray Tester</t>
  </si>
  <si>
    <t>TE82526-1</t>
  </si>
  <si>
    <t>eAlliance</t>
  </si>
  <si>
    <t>TE82656</t>
  </si>
  <si>
    <t>2690/2790 Syringe Drive Tester</t>
  </si>
  <si>
    <t>TE82546</t>
  </si>
  <si>
    <t>2690 eAlliance Front Panel Test Station</t>
  </si>
  <si>
    <t>Calibration By Internal</t>
  </si>
  <si>
    <t>Replacement Item / Spare Parts</t>
  </si>
  <si>
    <t>Replacement Cost (US$)</t>
  </si>
  <si>
    <t>TE 82943-11</t>
  </si>
  <si>
    <t>M09UPT 364A</t>
  </si>
  <si>
    <t>TE 82943-12-</t>
  </si>
  <si>
    <t>M09UPT 361A</t>
  </si>
  <si>
    <t>TE 82943-13-</t>
  </si>
  <si>
    <t>K09UPT 215A</t>
  </si>
  <si>
    <t>TE 82943-14-</t>
  </si>
  <si>
    <t>M09UPT 362A</t>
  </si>
  <si>
    <t>TE 82943-15-</t>
  </si>
  <si>
    <t>M09UPT 363A</t>
  </si>
  <si>
    <t>TE 82943-16-</t>
  </si>
  <si>
    <t>M09UPT 360A</t>
  </si>
  <si>
    <t>TE 82943-17</t>
  </si>
  <si>
    <t>M09UPT 359A</t>
  </si>
  <si>
    <t>M09UPT 366A</t>
  </si>
  <si>
    <t>QSM_TUV  DETECTOR</t>
  </si>
  <si>
    <t>WATERS</t>
  </si>
  <si>
    <t>Locations</t>
  </si>
  <si>
    <t>Criticalilty</t>
  </si>
  <si>
    <t>Risk</t>
  </si>
  <si>
    <t>Number of common testers</t>
  </si>
  <si>
    <t>eAlliance Final Test</t>
  </si>
  <si>
    <t>PUMP CELLS</t>
  </si>
  <si>
    <t>BSM/QSM FINAL TESTER</t>
  </si>
  <si>
    <t>Clean Room</t>
  </si>
  <si>
    <t>As per usage on evaluation only</t>
  </si>
  <si>
    <t>TE# 82874</t>
  </si>
  <si>
    <t>Reason of Failure and Length of downtime</t>
  </si>
  <si>
    <t>735001828 rev B</t>
  </si>
  <si>
    <t>TE # 82965</t>
  </si>
  <si>
    <t>Filter Wheel Alignment</t>
  </si>
  <si>
    <t>TE 82965</t>
  </si>
  <si>
    <t>STATIONS</t>
  </si>
  <si>
    <t>Engineering Lab</t>
  </si>
  <si>
    <t>2690 Carousel Carrier Drive Alignment Cell</t>
  </si>
  <si>
    <t>BSM/QSM Cell</t>
  </si>
  <si>
    <t>PUMP Cell</t>
  </si>
  <si>
    <t>Pump Head Tester</t>
  </si>
  <si>
    <t>eAlliance Sub Assembly Stations</t>
  </si>
  <si>
    <t xml:space="preserve"> </t>
  </si>
  <si>
    <t>KKPRA0M</t>
  </si>
  <si>
    <t>KKTCN1W</t>
  </si>
  <si>
    <t>TE82972-1</t>
  </si>
  <si>
    <t>TE82880-2</t>
  </si>
  <si>
    <t>TE82918-2</t>
  </si>
  <si>
    <t>TE186002998</t>
  </si>
  <si>
    <t>TE 82800-2</t>
  </si>
  <si>
    <t>TE 82800-3</t>
  </si>
  <si>
    <t>na</t>
  </si>
  <si>
    <t>TE 82943-18</t>
  </si>
  <si>
    <t>Detector</t>
  </si>
  <si>
    <t>2489/TUV</t>
  </si>
  <si>
    <t>DOWNLOADING AND PROGRAMMING</t>
  </si>
  <si>
    <t>TE 82903-10</t>
  </si>
  <si>
    <t>TE 82903-8</t>
  </si>
  <si>
    <t>TE 82903-9</t>
  </si>
  <si>
    <t>TE 82903-6</t>
  </si>
  <si>
    <t>TE 82969-1</t>
  </si>
  <si>
    <t>Final Tester</t>
  </si>
  <si>
    <t>Ming Deng</t>
  </si>
  <si>
    <t>Eng's Area</t>
  </si>
  <si>
    <t xml:space="preserve">PDA Aperture Alignment System </t>
  </si>
  <si>
    <t>PROCESS</t>
  </si>
  <si>
    <t>K07L32122W
PN: 668000351</t>
  </si>
  <si>
    <t>Cycle Time
(mins)</t>
  </si>
  <si>
    <t>% YEILD @ FINAL TEST STATION ONLY</t>
  </si>
  <si>
    <t>Aquity Actuator Test</t>
  </si>
  <si>
    <t>Calibrate only 1 month before the other one due date ( Cost Management)</t>
  </si>
  <si>
    <t>2690 eAlliance 
Front Panel Cell</t>
  </si>
  <si>
    <t>eAlliance 
Pump Tray 1</t>
  </si>
  <si>
    <t>eAlliance 
Pump Tray 2</t>
  </si>
  <si>
    <t>eAlliance 
HPMV Cell</t>
  </si>
  <si>
    <t>2690/2790 Syringe 
Drive Cell</t>
  </si>
  <si>
    <t>Injector Seal 
Pack Cell/Engineering Lab</t>
  </si>
  <si>
    <t>eAlliance Heater 
Chiller Cell</t>
  </si>
  <si>
    <t>eAlliance 
Sample Station</t>
  </si>
  <si>
    <t>eAlliance Final 
Test 1</t>
  </si>
  <si>
    <t>eAlliance Final 
Test 2</t>
  </si>
  <si>
    <t>eAlliance Final 
Test 3</t>
  </si>
  <si>
    <t>1500 SERIES 
CELL STATION</t>
  </si>
  <si>
    <t>515 PUMP 
CELL STATION</t>
  </si>
  <si>
    <t>BSM/QSM 
TE82943-11</t>
  </si>
  <si>
    <t>BSM/QSM 
TE82943-12</t>
  </si>
  <si>
    <t>BSM/QSM 
TE82943-13</t>
  </si>
  <si>
    <t>BSM/QSM 
TE82943-14</t>
  </si>
  <si>
    <t>BSM/QSM
 TE82943-15</t>
  </si>
  <si>
    <t>BSM/QSM
 TE82943-16</t>
  </si>
  <si>
    <t>BSM/QSM 
TE82943-17</t>
  </si>
  <si>
    <t>BSM/QSM 
TE82943-18</t>
  </si>
  <si>
    <t>Actuator Tester 
TE 82800-2</t>
  </si>
  <si>
    <t>Actuator Tester 
TE 82800-3</t>
  </si>
  <si>
    <t>CR/MDF120074-1</t>
  </si>
  <si>
    <t>Calibration Cycle (Months/
Days)</t>
  </si>
  <si>
    <t>External</t>
  </si>
  <si>
    <t xml:space="preserve">MDF120074-3 </t>
  </si>
  <si>
    <t>TE 82964-1</t>
  </si>
  <si>
    <t>Download and programme(2489 and TUV)</t>
  </si>
  <si>
    <t>Download and programme(2998, PDA and elamda)</t>
  </si>
  <si>
    <t>Cleanroom</t>
  </si>
  <si>
    <t>TE9990293134</t>
  </si>
  <si>
    <t>Mercury lamp power Supply</t>
  </si>
  <si>
    <t>CPU</t>
  </si>
  <si>
    <t>Calibration Report No</t>
  </si>
  <si>
    <t>CR/454</t>
  </si>
  <si>
    <t>TE 82503-04</t>
  </si>
  <si>
    <t>Picometer</t>
  </si>
  <si>
    <t>Keithly</t>
  </si>
  <si>
    <t>Printer</t>
  </si>
  <si>
    <t>Flowcell Tester CPU</t>
  </si>
  <si>
    <t>Test</t>
  </si>
  <si>
    <t>Carousel Carrier Drive Alignment Station</t>
  </si>
  <si>
    <t>CR/10311178-1.1</t>
  </si>
  <si>
    <t>FMS/323</t>
  </si>
  <si>
    <t>QA WORKSTATION</t>
  </si>
  <si>
    <t>TE82573-1</t>
  </si>
  <si>
    <t>Lace 32
C08L32093W</t>
  </si>
  <si>
    <t>Lace 32
B08L32122N</t>
  </si>
  <si>
    <t>H1387E731A</t>
  </si>
  <si>
    <t>D1387E763A</t>
  </si>
  <si>
    <t>eAlliance Final 
Test 1 port 1</t>
  </si>
  <si>
    <t>eAlliance Final 
Test 1 port 2</t>
  </si>
  <si>
    <t>eAlliance Final
Test 1 Port 4</t>
  </si>
  <si>
    <t>eAlliance Final 
Test 1 Port 3</t>
  </si>
  <si>
    <t>eAlliance Final Test 1 CPU</t>
  </si>
  <si>
    <t>eAlliance Final Test 2 CPU</t>
  </si>
  <si>
    <t>D1387E765A</t>
  </si>
  <si>
    <t>KKPRA3T</t>
  </si>
  <si>
    <t xml:space="preserve"> H1387E735A</t>
  </si>
  <si>
    <t xml:space="preserve"> H1387E728A</t>
  </si>
  <si>
    <t>H1387E734A</t>
  </si>
  <si>
    <t>eAlliance 
Final Tester 3</t>
  </si>
  <si>
    <t>M11L32097W</t>
  </si>
  <si>
    <t>eAlliance Final 
Test 4</t>
  </si>
  <si>
    <t>eAlliance Final 
Tester 2 port 1</t>
  </si>
  <si>
    <t>eAlliance Final 
Tester 2 port 2</t>
  </si>
  <si>
    <t>eAlliance Final 
Tester 2 port 3</t>
  </si>
  <si>
    <t>eAlliance Final
Tester 2 port 4</t>
  </si>
  <si>
    <t>eAlliance Final 
Tester 3 port 2</t>
  </si>
  <si>
    <t>eAlliance Final 
Tester 3 port 1</t>
  </si>
  <si>
    <t>eAlliance Final
Tester 3 port 3</t>
  </si>
  <si>
    <t>eAlliance Final 
Tester 3 port 4</t>
  </si>
  <si>
    <t>eAlliance Final 
Test 4 Port 1</t>
  </si>
  <si>
    <t>eAlliance Final 
Test 4 Port 2</t>
  </si>
  <si>
    <t>eAlliance Final 
Test 4 Port 3</t>
  </si>
  <si>
    <t>eAlliance Final 
Test 4 Port 4</t>
  </si>
  <si>
    <t xml:space="preserve">J99TCM867R </t>
  </si>
  <si>
    <t>L97CHM711M</t>
  </si>
  <si>
    <t>H10L32039W</t>
  </si>
  <si>
    <t>E97TCM153R</t>
  </si>
  <si>
    <t>J99TCM867R</t>
  </si>
  <si>
    <t>H1387E733A</t>
  </si>
  <si>
    <t xml:space="preserve"> H1387E732A</t>
  </si>
  <si>
    <t>H1387E727A</t>
  </si>
  <si>
    <t>eAlliance Final Test Station 4</t>
  </si>
  <si>
    <t>eAlliance Final Test Station 3</t>
  </si>
  <si>
    <t>eAlliance Final Test Station 2</t>
  </si>
  <si>
    <t>eAlliance Final Test Station 1</t>
  </si>
  <si>
    <t>WAT-RW-SKI01717</t>
  </si>
  <si>
    <t>C12L32205W</t>
  </si>
  <si>
    <t>H05SMH075E</t>
  </si>
  <si>
    <t>H1387E737A</t>
  </si>
  <si>
    <t>08280865</t>
  </si>
  <si>
    <t>CR/504</t>
  </si>
  <si>
    <t>CR/506</t>
  </si>
  <si>
    <t>CR/510</t>
  </si>
  <si>
    <t>CR/509</t>
  </si>
  <si>
    <t>CR/508</t>
  </si>
  <si>
    <t>CR/507</t>
  </si>
  <si>
    <t>CR/513</t>
  </si>
  <si>
    <t>CR/523</t>
  </si>
  <si>
    <t>CR/522</t>
  </si>
  <si>
    <t>CR/521</t>
  </si>
  <si>
    <t>CR/524</t>
  </si>
  <si>
    <t>CR/520</t>
  </si>
  <si>
    <t>CR/519</t>
  </si>
  <si>
    <t>CR/514</t>
  </si>
  <si>
    <t>CR/518</t>
  </si>
  <si>
    <t>CR/515</t>
  </si>
  <si>
    <t>CR/516</t>
  </si>
  <si>
    <t>CR/525</t>
  </si>
  <si>
    <t>CR/10336649-2.1</t>
  </si>
  <si>
    <t>CR/530</t>
  </si>
  <si>
    <t>CR/10339085/1.1</t>
  </si>
  <si>
    <t>Inactive-Remove from line (RE/094/13) Date 03/12/13.</t>
  </si>
  <si>
    <t>HP Laserjet P3005n</t>
  </si>
  <si>
    <t>SN: JPKGJ01792</t>
  </si>
  <si>
    <t>D1387E759A</t>
  </si>
  <si>
    <t xml:space="preserve">H1387E710A
</t>
  </si>
  <si>
    <t>CR/545</t>
  </si>
  <si>
    <t>CR/544</t>
  </si>
  <si>
    <t>CR/541</t>
  </si>
  <si>
    <t>CR/536</t>
  </si>
  <si>
    <t>CR/534</t>
  </si>
  <si>
    <t>CR/535</t>
  </si>
  <si>
    <t>CR/543</t>
  </si>
  <si>
    <t>CR/537</t>
  </si>
  <si>
    <t>TUV lamp supply</t>
  </si>
  <si>
    <t>TE82526-4</t>
  </si>
  <si>
    <t xml:space="preserve">High Volrage Probe </t>
  </si>
  <si>
    <t xml:space="preserve">Fluke 51 II </t>
  </si>
  <si>
    <t xml:space="preserve">Clamp Meter </t>
  </si>
  <si>
    <t>eAlliance 
Pump Tray 3</t>
  </si>
  <si>
    <t>Pressure calibrator</t>
  </si>
  <si>
    <t>Hipot</t>
  </si>
  <si>
    <t>M50</t>
  </si>
  <si>
    <t>Lace 32</t>
  </si>
  <si>
    <t>CR/MDF140265-1</t>
  </si>
  <si>
    <t>CR/542</t>
  </si>
  <si>
    <t>Alliance Programming Station</t>
  </si>
  <si>
    <t xml:space="preserve">Rear Panel Station </t>
  </si>
  <si>
    <t>Autoloader 2</t>
  </si>
  <si>
    <t>CR/561</t>
  </si>
  <si>
    <t>CR/562</t>
  </si>
  <si>
    <t>CR/572</t>
  </si>
  <si>
    <t>CR/558</t>
  </si>
  <si>
    <t>CR/563</t>
  </si>
  <si>
    <t>CR/564</t>
  </si>
  <si>
    <t>CR/569</t>
  </si>
  <si>
    <t>CR/573</t>
  </si>
  <si>
    <t>CR/568</t>
  </si>
  <si>
    <t>CR/570</t>
  </si>
  <si>
    <t>CR/559</t>
  </si>
  <si>
    <t>CR/565</t>
  </si>
  <si>
    <t>CR/574</t>
  </si>
  <si>
    <t>CR/571</t>
  </si>
  <si>
    <t>CR/567</t>
  </si>
  <si>
    <t>CR/575</t>
  </si>
  <si>
    <t>CR/560</t>
  </si>
  <si>
    <t>CR/546</t>
  </si>
  <si>
    <t>CR/547</t>
  </si>
  <si>
    <t>CR/549</t>
  </si>
  <si>
    <t>CR/550</t>
  </si>
  <si>
    <t>CR/551</t>
  </si>
  <si>
    <t>CR/552</t>
  </si>
  <si>
    <t>CR/553</t>
  </si>
  <si>
    <t>CR/554</t>
  </si>
  <si>
    <t>CR/555</t>
  </si>
  <si>
    <t>CR/556</t>
  </si>
  <si>
    <t>Inactive since 14 Mar 14 (ref no: RE/040/14)</t>
  </si>
  <si>
    <t>In-Use</t>
  </si>
  <si>
    <t>Not-In-Use</t>
  </si>
  <si>
    <t>TE 82882-8</t>
  </si>
  <si>
    <t>TE 82882-9</t>
  </si>
  <si>
    <t>TE 82882-10</t>
  </si>
  <si>
    <t>TE 82882-11</t>
  </si>
  <si>
    <t>2998, 
PDA
eLambda</t>
  </si>
  <si>
    <t>D1387E766A</t>
  </si>
  <si>
    <t>H1387E736A</t>
  </si>
  <si>
    <t xml:space="preserve">TE829002998
</t>
  </si>
  <si>
    <t>Light Meter</t>
  </si>
  <si>
    <t>PDA detector</t>
  </si>
  <si>
    <t>B08UPD563M</t>
  </si>
  <si>
    <t>Brother</t>
  </si>
  <si>
    <t>E69530C4N142942</t>
  </si>
  <si>
    <t>Flowcell tester(2998)</t>
  </si>
  <si>
    <t xml:space="preserve">D01CHM128R </t>
  </si>
  <si>
    <t>Inactive since 14 Mar 14 (ref no: RE/130/15)</t>
  </si>
  <si>
    <t>Production Floor</t>
  </si>
  <si>
    <t>Label Printing Area</t>
  </si>
  <si>
    <t>WATERSISNL1</t>
  </si>
  <si>
    <t>WATERSPNL1</t>
  </si>
  <si>
    <t>TE 82503-05</t>
  </si>
  <si>
    <t>H01CHM352M</t>
  </si>
  <si>
    <t>eAlliance Final Test Station 5</t>
  </si>
  <si>
    <t>eAlliance Final 
Test 5</t>
  </si>
  <si>
    <t>eAlliance Final 
Test 5 Port 1</t>
  </si>
  <si>
    <t>eAlliance Final 
Test 5 Port 2</t>
  </si>
  <si>
    <t>eAlliance Final 
Test 5 Port 3</t>
  </si>
  <si>
    <t>eAlliance Final 
Test 5 Port 4</t>
  </si>
  <si>
    <t>C13CHM795R</t>
  </si>
  <si>
    <t>B1587E610A</t>
  </si>
  <si>
    <t>D12CHM299R</t>
  </si>
  <si>
    <t>B1587E607R</t>
  </si>
  <si>
    <t>K14CHM398R</t>
  </si>
  <si>
    <t>B1587E608A</t>
  </si>
  <si>
    <t>B1587E609A</t>
  </si>
  <si>
    <t>L14CHM438R</t>
  </si>
  <si>
    <t>D15CHM641R</t>
  </si>
  <si>
    <t>TE 82943 - 13</t>
  </si>
  <si>
    <t>TE 82943 - 14</t>
  </si>
  <si>
    <t>2998 Final Tester</t>
  </si>
  <si>
    <t xml:space="preserve">M00CHM910M </t>
  </si>
  <si>
    <t xml:space="preserve"> TE 82969-1</t>
  </si>
  <si>
    <t>Calibration and Linearity test for PDA family</t>
  </si>
  <si>
    <t>IBM</t>
  </si>
  <si>
    <t>TE82520-2</t>
  </si>
  <si>
    <t>TE82520-1</t>
  </si>
  <si>
    <t>C12L32255W</t>
  </si>
  <si>
    <t xml:space="preserve"> TE82526-1</t>
  </si>
  <si>
    <t>FLUKE110</t>
  </si>
  <si>
    <t>FLUKE179</t>
  </si>
  <si>
    <t>Fluidics Tray Tester</t>
  </si>
  <si>
    <t>TE82523</t>
  </si>
  <si>
    <t>G08998943N</t>
  </si>
  <si>
    <t xml:space="preserve"> H1387E729A</t>
  </si>
  <si>
    <t>K15UPD782R</t>
  </si>
  <si>
    <t>PDA Fine Alignment CPU</t>
  </si>
  <si>
    <t>D08L32121W / C08BLM058C</t>
  </si>
  <si>
    <t>2998 fine alignment(box build)</t>
  </si>
  <si>
    <t>B08L32065W</t>
  </si>
  <si>
    <t>2998 fine alignment CPU</t>
  </si>
  <si>
    <t>E08998580N</t>
  </si>
  <si>
    <t xml:space="preserve">TE82881-2 </t>
  </si>
  <si>
    <t xml:space="preserve">
TE82881-2</t>
  </si>
  <si>
    <t>TE82918-2
TE# 999029981</t>
  </si>
  <si>
    <t>Optic Bench fine alignment Tester (Box Build)</t>
  </si>
  <si>
    <t>PDA ROUGH ALIGNMENT CPU</t>
  </si>
  <si>
    <t>L07L32070W</t>
  </si>
  <si>
    <t>2998 rough alignment CPU</t>
  </si>
  <si>
    <t>B08L32068W</t>
  </si>
  <si>
    <t>TE82917-1</t>
  </si>
  <si>
    <t>TE82868-2</t>
  </si>
  <si>
    <t>TE82951-1</t>
  </si>
  <si>
    <t>PDA Assembly CPU</t>
  </si>
  <si>
    <t>J06L32014W</t>
  </si>
  <si>
    <t>RSL1002609</t>
  </si>
  <si>
    <t>Starlite 150</t>
  </si>
  <si>
    <t>TE83096-2</t>
  </si>
  <si>
    <t>PDA,2998 Coarse and fine Align</t>
  </si>
  <si>
    <t>C17L32063W</t>
  </si>
  <si>
    <t xml:space="preserve">C1387E135M </t>
  </si>
  <si>
    <t>TE82475-2</t>
  </si>
  <si>
    <t xml:space="preserve">H1387E726A </t>
  </si>
  <si>
    <t xml:space="preserve">Replaced lamp p/n:402000351 </t>
  </si>
  <si>
    <t>Replaced fitting plug p/n:WAT025566</t>
  </si>
  <si>
    <t>Consigned</t>
  </si>
  <si>
    <t>eAlliance Final 
Test 6</t>
  </si>
  <si>
    <t>A14L32340W</t>
  </si>
  <si>
    <t>Temperature Control Module 2</t>
  </si>
  <si>
    <t>A18TC2481G</t>
  </si>
  <si>
    <t>B18TC2495G</t>
  </si>
  <si>
    <t>eAlliance Final 
Test 6 Port 1</t>
  </si>
  <si>
    <t>eAlliance Final 
Test 6 Port 2</t>
  </si>
  <si>
    <t>eAlliance Final 
Test 6 Port 3</t>
  </si>
  <si>
    <t>eAlliance Final 
Test 6 Port 4</t>
  </si>
  <si>
    <t>C1887E101A</t>
  </si>
  <si>
    <t>M17CHM840M</t>
  </si>
  <si>
    <t>M17CHM839M</t>
  </si>
  <si>
    <t>C1887E103A</t>
  </si>
  <si>
    <t>C1887E106A</t>
  </si>
  <si>
    <t>M17CHM834M</t>
  </si>
  <si>
    <t>M17CHM835M</t>
  </si>
  <si>
    <t>D1887E275A</t>
  </si>
  <si>
    <t>19 Jul 18 - 19 Jul 18 
Expiry of lamp Hours</t>
  </si>
  <si>
    <t>11 Jul 18 - 11 Jul 18 
Expiry of lamp Hours</t>
  </si>
  <si>
    <t>12 Jul 18 - 12 Jul 18 
Expiry of lamp Hours</t>
  </si>
  <si>
    <t>21 Jun 18 - 21 Jun 18 
Expiry of lamp Hours</t>
  </si>
  <si>
    <t>To send for calibration</t>
  </si>
  <si>
    <t>14 Jun 18 - Present
Failed on ripple test</t>
  </si>
  <si>
    <t>N/A</t>
  </si>
  <si>
    <t>16 Jul 18 -16 Jul 18
Fail to initialize</t>
  </si>
  <si>
    <t xml:space="preserve">22 Jun 18 - 22 Jun 18
Failed on HPLC priming
</t>
  </si>
  <si>
    <t xml:space="preserve">Replaced solenoid valve (Humphrey) p/n:M401 37 due to unable to activate Flow valve 3 </t>
  </si>
  <si>
    <t>12 Jul 18 - 12 Jul 18
Failed to initialize</t>
  </si>
  <si>
    <t xml:space="preserve">12 Jul 18 - 12 Jul 18
Fail to read energy
</t>
  </si>
  <si>
    <t>Replaced Oscilloscope cable</t>
  </si>
  <si>
    <t xml:space="preserve">Rework on power cable </t>
  </si>
  <si>
    <t>TE 82882 - 13</t>
  </si>
  <si>
    <t>TE 82882 - 14</t>
  </si>
  <si>
    <t>01 Aug 18 - 01 Aug 18
Failed on ramp and decay test</t>
  </si>
  <si>
    <t xml:space="preserve">Replaced power cable p/n: WAT270617-01
due to wear and tear and solenoid valve p/n: </t>
  </si>
  <si>
    <t>Dashboard Tracker 2018</t>
  </si>
  <si>
    <t>JAN</t>
  </si>
  <si>
    <t>FEB</t>
  </si>
  <si>
    <t>MAR</t>
  </si>
  <si>
    <t>APR</t>
  </si>
  <si>
    <t>MAY</t>
  </si>
  <si>
    <t>JUN</t>
  </si>
  <si>
    <t>Criticality</t>
  </si>
  <si>
    <t>Total Tester</t>
  </si>
  <si>
    <t>Tester Down</t>
  </si>
  <si>
    <t>Total:</t>
  </si>
  <si>
    <t>JUL</t>
  </si>
  <si>
    <t>AUG</t>
  </si>
  <si>
    <t>SEP</t>
  </si>
  <si>
    <t>OCT</t>
  </si>
  <si>
    <t>NOV</t>
  </si>
  <si>
    <t>DEC</t>
  </si>
  <si>
    <t>REMARKS</t>
  </si>
  <si>
    <t>% YIELD @ FINAL TEST STATION ONLY</t>
  </si>
  <si>
    <t>SPARE COMPUTER</t>
  </si>
  <si>
    <t>ITEM</t>
  </si>
  <si>
    <t>Description</t>
  </si>
  <si>
    <t>QTY</t>
  </si>
  <si>
    <t>SRVR, eLACE/32 WXP#11</t>
  </si>
  <si>
    <t>Eng'n Area (No RS232)</t>
  </si>
  <si>
    <t xml:space="preserve">C10L32154W </t>
  </si>
  <si>
    <t>SRVR, eLACE/32 WXP#13</t>
  </si>
  <si>
    <t>Alliance Final Test 5th Station</t>
  </si>
  <si>
    <t>SRVR, eLACE/32 WXP#10</t>
  </si>
  <si>
    <t>Eng'g Area</t>
  </si>
  <si>
    <t>A04L32012W(not sure working;old white lace)</t>
  </si>
  <si>
    <t>SRVR, eLACE/32 WXP#14</t>
  </si>
  <si>
    <t>Used at Pump Tray 1</t>
  </si>
  <si>
    <t>Previously setup at Clean Rooom for Genealogy</t>
  </si>
  <si>
    <t>G13L32034W</t>
  </si>
  <si>
    <t>Release to Desmond 27 Oct 2017</t>
  </si>
  <si>
    <t>Injector Seal 
Pack Cell</t>
  </si>
  <si>
    <t xml:space="preserve">Power Edge T320 </t>
  </si>
  <si>
    <t>Waters Server</t>
  </si>
  <si>
    <t>Online</t>
  </si>
  <si>
    <t>SERVER</t>
  </si>
  <si>
    <t>SERVER RACK</t>
  </si>
  <si>
    <t>Flat Panel Monitor</t>
  </si>
  <si>
    <t>Mouse</t>
  </si>
  <si>
    <t>Keyboard</t>
  </si>
  <si>
    <t>APC UPS</t>
  </si>
  <si>
    <t>UPS</t>
  </si>
  <si>
    <t>Alliance Sub Assembly Stations</t>
  </si>
  <si>
    <t>Alliance Final Test</t>
  </si>
  <si>
    <t>Alliance 
Sample Station</t>
  </si>
  <si>
    <t>Alliance Final Test 1 CPU</t>
  </si>
  <si>
    <t>Alliance Final 
Test 1</t>
  </si>
  <si>
    <t>Alliance Final 
Test 1 port 1</t>
  </si>
  <si>
    <t>Alliance Final 
Test 1 port 2</t>
  </si>
  <si>
    <t>Alliance Final 
Test 1 Port 3</t>
  </si>
  <si>
    <t>2690 Alliance 
Front Panel Cell</t>
  </si>
  <si>
    <t>2690 Alliance Front Panel Test Station</t>
  </si>
  <si>
    <t>Alliance 
Pump Tray 1</t>
  </si>
  <si>
    <t>Alliance 
Pump Tray 2</t>
  </si>
  <si>
    <t>Alliance 
Pump Tray 3</t>
  </si>
  <si>
    <t>Alliance 
HPMV Cell</t>
  </si>
  <si>
    <t>Alliance Heater 
Chiller Cell</t>
  </si>
  <si>
    <t>Alliance Final Test Station 1</t>
  </si>
  <si>
    <t>Alliance Final
Test 1 Port 4</t>
  </si>
  <si>
    <t>Alliance Final Test Station 2</t>
  </si>
  <si>
    <t>Alliance Final Test 2 CPU</t>
  </si>
  <si>
    <t>Alliance Final 
Test 2</t>
  </si>
  <si>
    <t>Alliance Final 
Tester 2 port 1</t>
  </si>
  <si>
    <t>Alliance Final 
Tester 2 port 2</t>
  </si>
  <si>
    <t>Alliance Final 
Tester 2 port 3</t>
  </si>
  <si>
    <t>Alliance Final
Tester 2 port 4</t>
  </si>
  <si>
    <t>Alliance Final Test Station 3</t>
  </si>
  <si>
    <t>Alliance 
Final Tester 3</t>
  </si>
  <si>
    <t>Alliance Final 
Tester 3 port 1</t>
  </si>
  <si>
    <t>Alliance Final 
Tester 3 port 2</t>
  </si>
  <si>
    <t>Alliance Final
Tester 3 port 3</t>
  </si>
  <si>
    <t>Alliance Final 
Tester 3 port 4</t>
  </si>
  <si>
    <t>Alliance Final Test Station 4</t>
  </si>
  <si>
    <t>Alliance Final 
Test 4</t>
  </si>
  <si>
    <t>Alliance Final 
Test 4 Port 1</t>
  </si>
  <si>
    <t>Alliance Final 
Test 4 Port 2</t>
  </si>
  <si>
    <t>Alliance Final 
Test 4 Port 3</t>
  </si>
  <si>
    <t>Alliance Final 
Test 4 Port 4</t>
  </si>
  <si>
    <t>Alliance Final Test Station 5</t>
  </si>
  <si>
    <t>Alliance Final 
Test 5</t>
  </si>
  <si>
    <t>Alliance Final 
Test 5 Port 1</t>
  </si>
  <si>
    <t>Alliance Final 
Test 5 Port 2</t>
  </si>
  <si>
    <t>Alliance Final 
Test 5 Port 3</t>
  </si>
  <si>
    <t>Alliance Final 
Test 5 Port 4</t>
  </si>
  <si>
    <t>Alliance Final 
Test 6</t>
  </si>
  <si>
    <t>Alliance Final 
Test 6 Port 1</t>
  </si>
  <si>
    <t>Alliance Final 
Test 6 Port 2</t>
  </si>
  <si>
    <t>Alliance Final 
Test 6 Port 3</t>
  </si>
  <si>
    <t>Alliance Final 
Test 6 Port 4</t>
  </si>
  <si>
    <t>Alliance Final Test Station 6</t>
  </si>
  <si>
    <t>Safety Analyzer</t>
  </si>
  <si>
    <t>TE82972-1 \ TE83057-4</t>
  </si>
  <si>
    <t>TE82882-13</t>
  </si>
  <si>
    <t>TE82882-14</t>
  </si>
  <si>
    <t>SCRAP</t>
  </si>
  <si>
    <t>Cycle Time
(hrs)</t>
  </si>
  <si>
    <t>Return to Milford</t>
  </si>
  <si>
    <t>Action</t>
  </si>
  <si>
    <t>Unit Per Day</t>
  </si>
  <si>
    <t>Utilization
(%)</t>
  </si>
  <si>
    <t>Calibration/PM Due Date</t>
  </si>
  <si>
    <t>Cleanroom (Running 2 Shift)</t>
  </si>
  <si>
    <t>Reapair-in-progess</t>
  </si>
  <si>
    <r>
      <rPr>
        <sz val="10"/>
        <color indexed="12"/>
        <rFont val="Arial"/>
        <family val="2"/>
      </rPr>
      <t>Unable to get stable reading</t>
    </r>
    <r>
      <rPr>
        <sz val="10"/>
        <color indexed="8"/>
        <rFont val="Arial"/>
        <family val="2"/>
      </rPr>
      <t xml:space="preserve">
09 Jul 2018 - 31 Aug 2018</t>
    </r>
  </si>
  <si>
    <r>
      <t xml:space="preserve">Tester display memory check  Fail, Address 4606CF Val:ff
</t>
    </r>
    <r>
      <rPr>
        <sz val="10"/>
        <color indexed="8"/>
        <rFont val="Arial"/>
        <family val="2"/>
      </rPr>
      <t>13 Aug 2018 - 13 Aug 2018</t>
    </r>
  </si>
  <si>
    <t xml:space="preserve">S$48 </t>
  </si>
  <si>
    <t>1. Replaced interface cable 270084
    Bought from Sim Lim Tower Interface Cable with Molex Connector (male \ female)</t>
  </si>
  <si>
    <r>
      <t xml:space="preserve">1. Missing Segment on display
</t>
    </r>
    <r>
      <rPr>
        <sz val="10"/>
        <color indexed="8"/>
        <rFont val="Arial"/>
        <family val="2"/>
      </rPr>
      <t>20 Jul 2018-28 Jul2018</t>
    </r>
    <r>
      <rPr>
        <sz val="10"/>
        <color indexed="12"/>
        <rFont val="Arial"/>
        <family val="2"/>
      </rPr>
      <t xml:space="preserve">
2. Reschedule calibration
</t>
    </r>
    <r>
      <rPr>
        <sz val="10"/>
        <color indexed="8"/>
        <rFont val="Arial"/>
        <family val="2"/>
      </rPr>
      <t>28 Jul 2018 to 16 Aug 2018</t>
    </r>
  </si>
  <si>
    <t>Calibration – PO raised Jul 2018
                     PO released 28 Jul 2018
                     Schedule Calibration : 06 Aug 2018
                     Calibration Completed 
                     Release to Prod’n – 16 Aug 2018</t>
  </si>
  <si>
    <r>
      <rPr>
        <sz val="10"/>
        <color indexed="12"/>
        <rFont val="Arial"/>
        <family val="2"/>
      </rPr>
      <t>Missing Segment on Display</t>
    </r>
    <r>
      <rPr>
        <sz val="10"/>
        <color indexed="8"/>
        <rFont val="Arial"/>
        <family val="2"/>
      </rPr>
      <t xml:space="preserve">
20 Jul 2018 to 28 Jul 2018
</t>
    </r>
    <r>
      <rPr>
        <sz val="10"/>
        <color indexed="12"/>
        <rFont val="Arial"/>
        <family val="2"/>
      </rPr>
      <t>Reschedule Calibration</t>
    </r>
    <r>
      <rPr>
        <sz val="10"/>
        <color indexed="8"/>
        <rFont val="Arial"/>
        <family val="2"/>
      </rPr>
      <t xml:space="preserve">
28 Jul 18 to 16 Aug 2018</t>
    </r>
  </si>
  <si>
    <t>Serial Number</t>
  </si>
  <si>
    <t>H1387E732A</t>
  </si>
  <si>
    <t>B08L32122N</t>
  </si>
  <si>
    <t>Rear panel test</t>
  </si>
  <si>
    <t>C08L32093W</t>
  </si>
  <si>
    <t>H1387E728A</t>
  </si>
  <si>
    <t xml:space="preserve"> H1387E730A</t>
  </si>
  <si>
    <t>MX5DM2250R</t>
  </si>
  <si>
    <t>B1587E607A</t>
  </si>
  <si>
    <t xml:space="preserve"> M17CHM839M</t>
  </si>
  <si>
    <t>TE-82943-11</t>
  </si>
  <si>
    <t>M09UPT364A</t>
  </si>
  <si>
    <t>M09UPT361A</t>
  </si>
  <si>
    <t>Under repair</t>
  </si>
  <si>
    <t>K09UPT215A</t>
  </si>
  <si>
    <t>M09UPT362A</t>
  </si>
  <si>
    <t>M09UPT363A</t>
  </si>
  <si>
    <t>M09UPT360A</t>
  </si>
  <si>
    <t>M09UPT359A</t>
  </si>
  <si>
    <t>TE82874</t>
  </si>
  <si>
    <t>TE82965</t>
  </si>
  <si>
    <t>B08L32248W/ A08BLM491C</t>
  </si>
  <si>
    <t xml:space="preserve">TE82973-1
(TE829002998)
</t>
  </si>
  <si>
    <t>J06L32014W / G06BLM650C</t>
  </si>
  <si>
    <t>K07L32122W</t>
  </si>
  <si>
    <t>RSL 1002609</t>
  </si>
  <si>
    <t>89280141</t>
  </si>
  <si>
    <t xml:space="preserve">High Voltage Probe </t>
  </si>
  <si>
    <t>H04BLM012C / J04L32108W</t>
  </si>
  <si>
    <t>C08L32078W</t>
  </si>
  <si>
    <t>C08L32208W</t>
  </si>
  <si>
    <t>J04L32102W</t>
  </si>
  <si>
    <t>J04L32120W</t>
  </si>
  <si>
    <t>J04L32091W</t>
  </si>
  <si>
    <t>G05L32009W</t>
  </si>
  <si>
    <t>E13L32018W</t>
  </si>
  <si>
    <t>M12L32412W</t>
  </si>
  <si>
    <t>F13L32287W</t>
  </si>
  <si>
    <t>S4ALMVW</t>
  </si>
  <si>
    <t>S4ALYMH</t>
  </si>
  <si>
    <t>JPKGJ01942</t>
  </si>
  <si>
    <t>A16VPD196R</t>
  </si>
  <si>
    <t>PDA Universal Alignment</t>
  </si>
  <si>
    <t>(RE/084/14 Removed) 9 jun2014</t>
  </si>
  <si>
    <t>H14SMC938G</t>
  </si>
  <si>
    <t>H1387E729A</t>
  </si>
  <si>
    <t>19032G000182</t>
  </si>
  <si>
    <t>Acquity Actuator Homing box</t>
  </si>
  <si>
    <t>TE83076-3</t>
  </si>
  <si>
    <t>Acquity Actuator Homing box
TE83076-3</t>
  </si>
  <si>
    <t>PHCNH24483</t>
  </si>
  <si>
    <t>LaserJet Pro M402dn</t>
  </si>
  <si>
    <t>PHCNF49758</t>
  </si>
  <si>
    <t>PHCND52518</t>
  </si>
  <si>
    <t>LaserJet P3005n</t>
  </si>
  <si>
    <t>Return to WPPL</t>
  </si>
  <si>
    <t>Replaced power cable p/n: WAT-WAT270313-03</t>
  </si>
  <si>
    <t>Rework on transducer connector</t>
  </si>
  <si>
    <t>1. Pin Plug FV2 during Ripple Test - Test Result PASS
2. Pin Plug FV2 during Flow Test -    Test Result PASS
3. Removed the Pin Plug during Ripple Test - Test Result FAIL and observed small amount of leak solvent during test.
4. Removed the Pin Plug during Flow Test - Test Result FAIL and observed small amount of leak solvent during test.
5. Therefore I conclude that the root cause is leaky ASFVO Flow Valve.
6. Replaced ASFVO Valve 
7. Replaced Vent Valve (01 Aug 2018) still failed Ripple test
8. Repair in Progress as of 28 Aug 2018 due to Ripple Test Fail
     8.1   Replaced restrictor (600PSI)(Restrictor leading to the weighing balance)
     8.2   Replaced filter at (F2 (2x) and F3 (2x)
     8.3   Replaced Flow valve 1 and Flow valve 2 (ASFVO)
     8.4   Replaced flow valve 4 (BSDA025T-NC-PV)(To push out the solvent)
     8.5   Replaced air switch valve for FV1 and FV4
     8.6   Replaced interface tubing(.020 x .062) at the output and input of tester 
     8.7   Replaced interface tubing(.020 x .062) going to FV 1 and FV 2
     8.8   Ensure that there is no leakage on interface tubing that link to vent valve.
     8.9   Swap in inline degasser from other pass tester
     8.10 Swap in Electronic Weigh balance
     8.11 Repair In Progress (awaiting cpu personality board from MJ.)</t>
  </si>
  <si>
    <t>1. Ensure that the bubble spirit level is okay.
2. Re-Zero the weighing balance but to no avail.
3. Ensure that balance stability is not influence by breeze or vibration.
4. Remove weighing pan, Re insert the pan and Re-zero but no avail.
5. Press and hold the Re-Zero key until balance display CAL. Release the RE-Zero Key. Display shows 
"Error 1".
7. Repair In-progress 
8. ETA: WW40'2018</t>
  </si>
  <si>
    <r>
      <rPr>
        <sz val="10"/>
        <color indexed="12"/>
        <rFont val="Arial"/>
        <family val="2"/>
      </rPr>
      <t>Ramp and Decay Test Fail</t>
    </r>
    <r>
      <rPr>
        <sz val="10"/>
        <color indexed="8"/>
        <rFont val="Arial"/>
        <family val="2"/>
      </rPr>
      <t xml:space="preserve">
31 Aug 2018 - 04 Aug 2018</t>
    </r>
  </si>
  <si>
    <t>TE82503-5 Injector Seal Pack Not able to hold pressure has been recovered.
 Below were observation and action taken to recover the Injector station.
 Observation:
Ramp and Decay Failed - able to ramp pressure to 5000 PSI but not able to hold-off pressure for the last 3 mins.
Action Taken :
Verify Calibration : OK, able to calibrate
Verify Fittings / tubing : No visible leak from fittings / tubing. 
Verify Filters : No visible dirt on filters / replaced filters
 Verify all Flow valve p/n: ASFVO(Position FV1,FV2 and FV3). 
 Verify the output of the air switch for (position FV1,FV2 and FV3).
Found out that there is air leaking from FV2 
TE82503-5 Injector Seal Pack has been recovered.
It is recommended to have standby ASFVO Flow valve and air switch.</t>
  </si>
  <si>
    <t xml:space="preserve">ASFV Consign Part </t>
  </si>
  <si>
    <t>Replaced Restrictor 1K PSI</t>
  </si>
  <si>
    <r>
      <t xml:space="preserve">1. Ripple Test Fail
</t>
    </r>
    <r>
      <rPr>
        <sz val="10"/>
        <color indexed="8"/>
        <rFont val="Arial"/>
        <family val="2"/>
      </rPr>
      <t>04 Sep 2018 to 06 Sep 2018</t>
    </r>
  </si>
  <si>
    <t>Fail To initialize
10 Sep 18 to 10 Sep 2018</t>
  </si>
  <si>
    <t>CPU Run Out of Virtual Memory
12 Sep 2018 to 12 Sep 2018</t>
  </si>
  <si>
    <t>Restart CPU</t>
  </si>
  <si>
    <r>
      <rPr>
        <sz val="10"/>
        <color indexed="12"/>
        <rFont val="Arial"/>
        <family val="2"/>
      </rPr>
      <t>Test station test software version 4.1 completed test but not able to print report</t>
    </r>
    <r>
      <rPr>
        <sz val="10"/>
        <color indexed="8"/>
        <rFont val="Arial"/>
        <family val="2"/>
      </rPr>
      <t xml:space="preserve">
21 Sep 2018 - 24 Sep 2018</t>
    </r>
  </si>
  <si>
    <t>1. Raise OESR
2. E.T. (ADMIN) unblock user access for tester account.</t>
  </si>
  <si>
    <r>
      <rPr>
        <sz val="10"/>
        <color indexed="12"/>
        <rFont val="Arial"/>
        <family val="2"/>
      </rPr>
      <t>1. TE82969-1 not configure to run Linearity test for PDA</t>
    </r>
    <r>
      <rPr>
        <sz val="10"/>
        <color indexed="8"/>
        <rFont val="Arial"/>
        <family val="2"/>
      </rPr>
      <t xml:space="preserve">
21 Sep 2018 to 24 Sep 2018</t>
    </r>
  </si>
  <si>
    <t>1. Raise OESR
2. Tester configure by E.T (ADMIN) to be able to do Linearity test for PDA.</t>
  </si>
  <si>
    <r>
      <rPr>
        <sz val="10"/>
        <color indexed="12"/>
        <rFont val="Arial"/>
        <family val="2"/>
      </rPr>
      <t>Failed to home</t>
    </r>
    <r>
      <rPr>
        <sz val="10"/>
        <color indexed="8"/>
        <rFont val="Arial"/>
        <family val="2"/>
      </rPr>
      <t xml:space="preserve">
24 Sep 18 - 24 Sep 18</t>
    </r>
  </si>
  <si>
    <r>
      <rPr>
        <sz val="10"/>
        <color indexed="12"/>
        <rFont val="Arial"/>
        <family val="2"/>
      </rPr>
      <t>Ripple Test Fail</t>
    </r>
    <r>
      <rPr>
        <sz val="10"/>
        <rFont val="Arial"/>
        <family val="2"/>
      </rPr>
      <t xml:space="preserve">
19 Jun 2018 - 28 Sep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</si>
</sst>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8" formatCode="&quot;$&quot;#,##0.00_);[Red]\(&quot;$&quot;#,##0.00\)"/>
    <numFmt numFmtId="164" formatCode="hh:mm:ss\ AM/PM_)"/>
    <numFmt numFmtId="165" formatCode="_-* #,##0.0_-;\-* #,##0.0_-;_-* &quot;-&quot;??_-;_-@_-"/>
    <numFmt numFmtId="166" formatCode="&quot;IR£&quot;#,##0;[Red]\-&quot;IR£&quot;#,##0"/>
    <numFmt numFmtId="167" formatCode="&quot;IR£&quot;#,##0.00;\-&quot;IR£&quot;#,##0.00"/>
    <numFmt numFmtId="168" formatCode="&quot;IR£&quot;#,##0.00;[Red]\-&quot;IR£&quot;#,##0.00"/>
    <numFmt numFmtId="169" formatCode="_-&quot;IR£&quot;* #,##0_-;\-&quot;IR£&quot;* #,##0_-;_-&quot;IR£&quot;* &quot;-&quot;_-;_-@_-"/>
    <numFmt numFmtId="170" formatCode="_-&quot;IR£&quot;* #,##0.00_-;\-&quot;IR£&quot;* #,##0.00_-;_-&quot;IR£&quot;* &quot;-&quot;??_-;_-@_-"/>
    <numFmt numFmtId="171" formatCode="&quot;L.&quot;\ #,##0;\-&quot;L.&quot;\ #,##0"/>
    <numFmt numFmtId="172" formatCode="&quot;L.&quot;\ #,##0;[Red]\-&quot;L.&quot;\ #,##0"/>
    <numFmt numFmtId="173" formatCode="[$-409]dd\-mmm\-yy;@"/>
    <numFmt numFmtId="174" formatCode="[$$-409]#,##0.00"/>
    <numFmt numFmtId="175" formatCode="dd\-mmm\-yy"/>
  </numFmts>
  <fonts count="71" x14ac:knownFonts="1">
    <font>
      <sz val="10"/>
      <name val="Arial"/>
    </font>
    <font>
      <sz val="10"/>
      <name val="Arial"/>
      <family val="2"/>
    </font>
    <font>
      <sz val="8"/>
      <name val="Arial"/>
      <family val="2"/>
    </font>
    <font>
      <sz val="10"/>
      <color indexed="8"/>
      <name val="Arial"/>
      <family val="2"/>
    </font>
    <font>
      <b/>
      <sz val="12"/>
      <name val="Arial"/>
      <family val="2"/>
    </font>
    <font>
      <sz val="8"/>
      <color indexed="81"/>
      <name val="Tahoma"/>
      <family val="2"/>
    </font>
    <font>
      <b/>
      <sz val="8"/>
      <color indexed="81"/>
      <name val="Tahoma"/>
      <family val="2"/>
    </font>
    <font>
      <b/>
      <sz val="10"/>
      <color indexed="8"/>
      <name val="Arial"/>
      <family val="2"/>
    </font>
    <font>
      <sz val="8"/>
      <color indexed="8"/>
      <name val="Arial"/>
      <family val="2"/>
    </font>
    <font>
      <b/>
      <sz val="10"/>
      <name val="Arial"/>
      <family val="2"/>
    </font>
    <font>
      <b/>
      <sz val="16"/>
      <name val="Arial"/>
      <family val="2"/>
    </font>
    <font>
      <b/>
      <sz val="11"/>
      <color indexed="8"/>
      <name val="Arial"/>
      <family val="2"/>
    </font>
    <font>
      <sz val="11"/>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0"/>
      <color indexed="10"/>
      <name val="Arial"/>
      <family val="2"/>
    </font>
    <font>
      <b/>
      <sz val="8"/>
      <color indexed="10"/>
      <name val="Arial"/>
      <family val="2"/>
    </font>
    <font>
      <b/>
      <sz val="14"/>
      <name val="Arial"/>
      <family val="2"/>
    </font>
    <font>
      <b/>
      <sz val="11"/>
      <color indexed="10"/>
      <name val="Arial"/>
      <family val="2"/>
    </font>
    <font>
      <b/>
      <sz val="9"/>
      <color indexed="81"/>
      <name val="Tahoma"/>
      <family val="2"/>
    </font>
    <font>
      <b/>
      <sz val="11"/>
      <name val="Arial"/>
      <family val="2"/>
    </font>
    <font>
      <sz val="9"/>
      <color indexed="81"/>
      <name val="Tahoma"/>
      <family val="2"/>
    </font>
    <font>
      <sz val="12"/>
      <name val="Arial"/>
      <family val="2"/>
    </font>
    <font>
      <sz val="11"/>
      <color indexed="8"/>
      <name val="Arial"/>
      <family val="2"/>
    </font>
    <font>
      <b/>
      <sz val="13"/>
      <name val="Arial"/>
      <family val="2"/>
    </font>
    <font>
      <b/>
      <sz val="13"/>
      <color indexed="8"/>
      <name val="Arial"/>
      <family val="2"/>
    </font>
    <font>
      <sz val="12"/>
      <color indexed="8"/>
      <name val="Arial"/>
      <family val="2"/>
    </font>
    <font>
      <b/>
      <strike/>
      <sz val="11"/>
      <color indexed="10"/>
      <name val="Arial"/>
      <family val="2"/>
    </font>
    <font>
      <b/>
      <strike/>
      <sz val="10"/>
      <color indexed="10"/>
      <name val="Arial"/>
      <family val="2"/>
    </font>
    <font>
      <strike/>
      <sz val="10"/>
      <name val="Arial"/>
      <family val="2"/>
    </font>
    <font>
      <sz val="10"/>
      <color indexed="8"/>
      <name val="Arial"/>
      <family val="2"/>
    </font>
    <font>
      <sz val="10"/>
      <color indexed="12"/>
      <name val="Arial"/>
      <family val="2"/>
    </font>
    <font>
      <sz val="10"/>
      <color indexed="10"/>
      <name val="Arial"/>
      <family val="2"/>
    </font>
    <font>
      <strike/>
      <sz val="11"/>
      <name val="Arial"/>
      <family val="2"/>
    </font>
    <font>
      <sz val="10"/>
      <color indexed="8"/>
      <name val="Arial"/>
      <family val="2"/>
    </font>
    <font>
      <sz val="10"/>
      <color indexed="12"/>
      <name val="Arial"/>
      <family val="2"/>
    </font>
    <font>
      <sz val="10"/>
      <color indexed="8"/>
      <name val="Arial"/>
      <family val="2"/>
    </font>
    <font>
      <sz val="11"/>
      <color theme="1"/>
      <name val="Calibri"/>
      <family val="2"/>
      <scheme val="minor"/>
    </font>
    <font>
      <b/>
      <sz val="10"/>
      <color rgb="FFFF0000"/>
      <name val="Arial"/>
      <family val="2"/>
    </font>
    <font>
      <b/>
      <sz val="12"/>
      <color rgb="FFFF0000"/>
      <name val="Arial"/>
      <family val="2"/>
    </font>
    <font>
      <b/>
      <sz val="11"/>
      <color rgb="FFFF0000"/>
      <name val="Arial"/>
      <family val="2"/>
    </font>
    <font>
      <sz val="10"/>
      <color rgb="FFFF0000"/>
      <name val="Arial"/>
      <family val="2"/>
    </font>
    <font>
      <sz val="11"/>
      <color theme="1"/>
      <name val="Times New Roman"/>
      <family val="1"/>
    </font>
    <font>
      <b/>
      <sz val="11"/>
      <color theme="1"/>
      <name val="Times New Roman"/>
      <family val="1"/>
    </font>
    <font>
      <b/>
      <sz val="8"/>
      <color rgb="FFFF0000"/>
      <name val="Arial"/>
      <family val="2"/>
    </font>
    <font>
      <sz val="11"/>
      <color theme="1"/>
      <name val="Arial"/>
      <family val="2"/>
    </font>
    <font>
      <sz val="12"/>
      <color rgb="FF000000"/>
      <name val="Arial"/>
      <family val="2"/>
    </font>
    <font>
      <sz val="12"/>
      <color rgb="FFFF0000"/>
      <name val="Arial"/>
      <family val="2"/>
    </font>
    <font>
      <sz val="12"/>
      <color theme="1"/>
      <name val="Arial"/>
      <family val="2"/>
    </font>
    <font>
      <sz val="10"/>
      <color theme="1"/>
      <name val="Arial"/>
      <family val="2"/>
    </font>
    <font>
      <b/>
      <sz val="13"/>
      <color theme="1"/>
      <name val="Arial"/>
      <family val="2"/>
    </font>
    <font>
      <b/>
      <strike/>
      <sz val="11"/>
      <color rgb="FFFF0000"/>
      <name val="Arial"/>
      <family val="2"/>
    </font>
    <font>
      <sz val="10"/>
      <color rgb="FF0000FF"/>
      <name val="Arial"/>
      <family val="2"/>
    </font>
    <font>
      <sz val="10"/>
      <color rgb="FF000000"/>
      <name val="Arial"/>
      <family val="2"/>
    </font>
    <font>
      <b/>
      <sz val="12"/>
      <color theme="1"/>
      <name val="Times New Roman"/>
      <family val="1"/>
    </font>
    <font>
      <b/>
      <sz val="12"/>
      <color rgb="FF000000"/>
      <name val="Arial"/>
      <family val="2"/>
    </font>
  </fonts>
  <fills count="40">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14"/>
        <bgColor indexed="64"/>
      </patternFill>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10"/>
        <bgColor indexed="64"/>
      </patternFill>
    </fill>
    <fill>
      <patternFill patternType="solid">
        <fgColor indexed="41"/>
        <bgColor indexed="64"/>
      </patternFill>
    </fill>
    <fill>
      <patternFill patternType="solid">
        <fgColor theme="0"/>
        <bgColor indexed="64"/>
      </patternFill>
    </fill>
    <fill>
      <patternFill patternType="solid">
        <fgColor rgb="FF00B0F0"/>
        <bgColor indexed="64"/>
      </patternFill>
    </fill>
    <fill>
      <patternFill patternType="solid">
        <fgColor rgb="FF3333FF"/>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6"/>
        <bgColor indexed="64"/>
      </patternFill>
    </fill>
    <fill>
      <patternFill patternType="solid">
        <fgColor rgb="FF002060"/>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rgb="FFD9E1F2"/>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4"/>
      </left>
      <right style="thin">
        <color indexed="64"/>
      </right>
      <top style="thin">
        <color indexed="64"/>
      </top>
      <bottom style="thin">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8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3"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8" borderId="0" applyNumberFormat="0" applyBorder="0" applyAlignment="0" applyProtection="0"/>
    <xf numFmtId="0" fontId="14" fillId="6" borderId="0" applyNumberFormat="0" applyBorder="0" applyAlignment="0" applyProtection="0"/>
    <xf numFmtId="0" fontId="14" fillId="3" borderId="0" applyNumberFormat="0" applyBorder="0" applyAlignment="0" applyProtection="0"/>
    <xf numFmtId="0" fontId="14" fillId="11"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167" fontId="1" fillId="0" borderId="0" applyFill="0" applyBorder="0" applyAlignment="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16" fillId="16" borderId="1" applyNumberFormat="0" applyAlignment="0" applyProtection="0"/>
    <xf numFmtId="0" fontId="17" fillId="17" borderId="2" applyNumberFormat="0" applyAlignment="0" applyProtection="0"/>
    <xf numFmtId="167" fontId="1" fillId="0" borderId="0" applyFont="0" applyFill="0" applyBorder="0" applyAlignment="0" applyProtection="0"/>
    <xf numFmtId="168" fontId="1" fillId="0" borderId="0" applyFont="0" applyFill="0" applyBorder="0" applyAlignment="0" applyProtection="0"/>
    <xf numFmtId="14" fontId="3" fillId="0" borderId="0" applyFill="0" applyBorder="0" applyAlignment="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18" fillId="0" borderId="0" applyNumberFormat="0" applyFill="0" applyBorder="0" applyAlignment="0" applyProtection="0"/>
    <xf numFmtId="0" fontId="19" fillId="6" borderId="0" applyNumberFormat="0" applyBorder="0" applyAlignment="0" applyProtection="0"/>
    <xf numFmtId="38" fontId="2" fillId="18" borderId="0" applyNumberFormat="0" applyBorder="0" applyAlignment="0" applyProtection="0"/>
    <xf numFmtId="0" fontId="4" fillId="0" borderId="3" applyNumberFormat="0" applyAlignment="0" applyProtection="0">
      <alignment horizontal="left" vertical="center"/>
    </xf>
    <xf numFmtId="0" fontId="4" fillId="0" borderId="4">
      <alignment horizontal="left" vertical="center"/>
    </xf>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10" fontId="2" fillId="19" borderId="8" applyNumberFormat="0" applyBorder="0" applyAlignment="0" applyProtection="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24" fillId="0" borderId="9" applyNumberFormat="0" applyFill="0" applyAlignment="0" applyProtection="0"/>
    <xf numFmtId="0" fontId="25" fillId="7" borderId="0" applyNumberFormat="0" applyBorder="0" applyAlignment="0" applyProtection="0"/>
    <xf numFmtId="164" fontId="1" fillId="0" borderId="0"/>
    <xf numFmtId="0" fontId="1" fillId="0" borderId="0"/>
    <xf numFmtId="0" fontId="52" fillId="0" borderId="0"/>
    <xf numFmtId="0" fontId="52" fillId="0" borderId="0"/>
    <xf numFmtId="0" fontId="1" fillId="4" borderId="10" applyNumberFormat="0" applyFont="0" applyAlignment="0" applyProtection="0"/>
    <xf numFmtId="0" fontId="26" fillId="16" borderId="11" applyNumberFormat="0" applyAlignment="0" applyProtection="0"/>
    <xf numFmtId="171" fontId="1" fillId="0" borderId="0" applyFont="0" applyFill="0" applyBorder="0" applyAlignment="0" applyProtection="0"/>
    <xf numFmtId="165" fontId="1" fillId="0" borderId="0" applyFont="0" applyFill="0" applyBorder="0" applyAlignment="0" applyProtection="0"/>
    <xf numFmtId="10" fontId="1" fillId="0" borderId="0" applyFont="0" applyFill="0" applyBorder="0" applyAlignment="0" applyProtection="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49" fontId="3" fillId="0" borderId="0" applyFill="0" applyBorder="0" applyAlignment="0"/>
    <xf numFmtId="166" fontId="1" fillId="0" borderId="0" applyFill="0" applyBorder="0" applyAlignment="0"/>
    <xf numFmtId="167" fontId="1" fillId="0" borderId="0" applyFill="0" applyBorder="0" applyAlignment="0"/>
    <xf numFmtId="0" fontId="27" fillId="0" borderId="0" applyNumberFormat="0" applyFill="0" applyBorder="0" applyAlignment="0" applyProtection="0"/>
    <xf numFmtId="0" fontId="28" fillId="0" borderId="12" applyNumberFormat="0" applyFill="0" applyAlignment="0" applyProtection="0"/>
    <xf numFmtId="0" fontId="29" fillId="0" borderId="0" applyNumberFormat="0" applyFill="0" applyBorder="0" applyAlignment="0" applyProtection="0"/>
  </cellStyleXfs>
  <cellXfs count="782">
    <xf numFmtId="0" fontId="0" fillId="0" borderId="0" xfId="0"/>
    <xf numFmtId="0" fontId="3" fillId="0" borderId="0" xfId="0" applyFont="1" applyBorder="1" applyProtection="1">
      <protection locked="0"/>
    </xf>
    <xf numFmtId="174" fontId="3" fillId="0" borderId="0" xfId="0" applyNumberFormat="1" applyFont="1" applyBorder="1" applyProtection="1">
      <protection locked="0"/>
    </xf>
    <xf numFmtId="0" fontId="3" fillId="20" borderId="8" xfId="0" applyFont="1" applyFill="1" applyBorder="1" applyProtection="1">
      <protection locked="0"/>
    </xf>
    <xf numFmtId="0" fontId="7" fillId="0" borderId="0" xfId="0" applyFont="1" applyFill="1" applyAlignment="1"/>
    <xf numFmtId="0" fontId="8" fillId="20" borderId="8" xfId="0" applyFont="1" applyFill="1" applyBorder="1" applyProtection="1">
      <protection locked="0"/>
    </xf>
    <xf numFmtId="0" fontId="12" fillId="0" borderId="8" xfId="0" applyFont="1" applyFill="1" applyBorder="1" applyAlignment="1">
      <alignment horizontal="center" vertical="center"/>
    </xf>
    <xf numFmtId="0" fontId="7" fillId="0" borderId="8" xfId="0" applyFont="1" applyFill="1" applyBorder="1" applyAlignment="1">
      <alignment horizontal="center" vertical="center"/>
    </xf>
    <xf numFmtId="0" fontId="10" fillId="0" borderId="8" xfId="0" applyFont="1" applyFill="1" applyBorder="1" applyAlignment="1">
      <alignment horizontal="center" vertical="center"/>
    </xf>
    <xf numFmtId="0" fontId="3" fillId="0" borderId="8" xfId="0" applyFont="1" applyFill="1" applyBorder="1" applyAlignment="1" applyProtection="1">
      <alignment horizontal="center"/>
      <protection locked="0"/>
    </xf>
    <xf numFmtId="0" fontId="9" fillId="0" borderId="8" xfId="0" applyFont="1" applyFill="1" applyBorder="1" applyAlignment="1">
      <alignment wrapText="1"/>
    </xf>
    <xf numFmtId="0" fontId="9" fillId="0" borderId="8" xfId="0" applyFont="1" applyFill="1" applyBorder="1" applyAlignment="1">
      <alignment horizontal="left" vertical="top"/>
    </xf>
    <xf numFmtId="0" fontId="30" fillId="0" borderId="8" xfId="0" applyFont="1" applyFill="1" applyBorder="1" applyAlignment="1" applyProtection="1">
      <alignment horizontal="left" vertical="top" wrapText="1"/>
      <protection locked="0"/>
    </xf>
    <xf numFmtId="174" fontId="30" fillId="0" borderId="8" xfId="0" applyNumberFormat="1" applyFont="1" applyFill="1" applyBorder="1" applyAlignment="1" applyProtection="1">
      <alignment horizontal="left" vertical="top" wrapText="1"/>
      <protection locked="0"/>
    </xf>
    <xf numFmtId="0" fontId="31" fillId="0" borderId="8" xfId="0" applyFont="1" applyFill="1" applyBorder="1" applyAlignment="1" applyProtection="1">
      <alignment horizontal="left" vertical="top" wrapText="1"/>
      <protection locked="0"/>
    </xf>
    <xf numFmtId="174" fontId="30" fillId="0" borderId="13" xfId="0" applyNumberFormat="1" applyFont="1" applyFill="1" applyBorder="1" applyAlignment="1" applyProtection="1">
      <alignment horizontal="left" vertical="top"/>
      <protection locked="0"/>
    </xf>
    <xf numFmtId="15" fontId="12" fillId="0" borderId="8" xfId="0" applyNumberFormat="1" applyFont="1" applyFill="1" applyBorder="1" applyAlignment="1">
      <alignment horizontal="center" vertical="center"/>
    </xf>
    <xf numFmtId="174" fontId="30" fillId="0" borderId="8" xfId="0" applyNumberFormat="1" applyFont="1" applyFill="1" applyBorder="1" applyAlignment="1" applyProtection="1">
      <alignment horizontal="left" vertical="top"/>
      <protection locked="0"/>
    </xf>
    <xf numFmtId="0" fontId="12" fillId="21" borderId="8" xfId="0" applyFont="1" applyFill="1" applyBorder="1" applyAlignment="1">
      <alignment horizontal="center" vertical="center" wrapText="1"/>
    </xf>
    <xf numFmtId="0" fontId="12" fillId="0" borderId="8" xfId="0" applyFont="1" applyFill="1" applyBorder="1" applyAlignment="1">
      <alignment horizontal="left" vertical="center" wrapText="1"/>
    </xf>
    <xf numFmtId="0" fontId="53" fillId="0" borderId="13" xfId="0" applyFont="1" applyFill="1" applyBorder="1" applyAlignment="1">
      <alignment horizontal="left" vertical="top" wrapText="1"/>
    </xf>
    <xf numFmtId="0" fontId="9" fillId="0" borderId="0" xfId="0" applyFont="1" applyAlignment="1"/>
    <xf numFmtId="0" fontId="30" fillId="0" borderId="0" xfId="0" applyFont="1" applyFill="1"/>
    <xf numFmtId="0" fontId="2" fillId="0" borderId="8" xfId="0" applyFont="1" applyBorder="1"/>
    <xf numFmtId="0" fontId="2" fillId="0" borderId="0" xfId="0" applyFont="1"/>
    <xf numFmtId="0" fontId="12" fillId="0" borderId="13" xfId="0" applyFont="1" applyFill="1" applyBorder="1" applyAlignment="1">
      <alignment vertical="top" wrapText="1"/>
    </xf>
    <xf numFmtId="0" fontId="12" fillId="0" borderId="13" xfId="0" applyFont="1" applyFill="1" applyBorder="1" applyAlignment="1">
      <alignment horizontal="center" vertical="top" wrapText="1"/>
    </xf>
    <xf numFmtId="0" fontId="12" fillId="0" borderId="13" xfId="0" applyFont="1" applyFill="1" applyBorder="1" applyAlignment="1">
      <alignment horizontal="center" vertical="top"/>
    </xf>
    <xf numFmtId="0" fontId="1" fillId="0" borderId="13" xfId="0" applyFont="1" applyFill="1" applyBorder="1" applyAlignment="1">
      <alignment horizontal="center" vertical="top"/>
    </xf>
    <xf numFmtId="0" fontId="12" fillId="26" borderId="8" xfId="0" applyFont="1" applyFill="1" applyBorder="1" applyAlignment="1">
      <alignment horizontal="left" vertical="center"/>
    </xf>
    <xf numFmtId="0" fontId="12" fillId="26" borderId="8" xfId="0" applyFont="1" applyFill="1" applyBorder="1"/>
    <xf numFmtId="0" fontId="30" fillId="27" borderId="8" xfId="0" applyFont="1" applyFill="1" applyBorder="1" applyAlignment="1" applyProtection="1">
      <alignment horizontal="left" vertical="top" wrapText="1"/>
      <protection locked="0"/>
    </xf>
    <xf numFmtId="0" fontId="3" fillId="27" borderId="8" xfId="0" applyFont="1" applyFill="1" applyBorder="1" applyProtection="1">
      <protection locked="0"/>
    </xf>
    <xf numFmtId="0" fontId="12" fillId="27" borderId="8" xfId="0" applyFont="1" applyFill="1" applyBorder="1" applyAlignment="1">
      <alignment horizontal="center" vertical="center" wrapText="1"/>
    </xf>
    <xf numFmtId="0" fontId="8" fillId="27" borderId="8" xfId="0" applyFont="1" applyFill="1" applyBorder="1" applyProtection="1">
      <protection locked="0"/>
    </xf>
    <xf numFmtId="174" fontId="3" fillId="27" borderId="8" xfId="0" applyNumberFormat="1" applyFont="1" applyFill="1" applyBorder="1" applyProtection="1">
      <protection locked="0"/>
    </xf>
    <xf numFmtId="0" fontId="32" fillId="0" borderId="8" xfId="0" applyFont="1" applyFill="1" applyBorder="1" applyAlignment="1">
      <alignment horizontal="left" vertical="top" wrapText="1"/>
    </xf>
    <xf numFmtId="0" fontId="1" fillId="0" borderId="13" xfId="0" applyFont="1" applyFill="1" applyBorder="1" applyAlignment="1">
      <alignment horizontal="center" vertical="top" wrapText="1"/>
    </xf>
    <xf numFmtId="0" fontId="12" fillId="26" borderId="8" xfId="0" applyFont="1" applyFill="1" applyBorder="1" applyAlignment="1">
      <alignment horizontal="left"/>
    </xf>
    <xf numFmtId="174" fontId="3" fillId="20" borderId="8" xfId="0" applyNumberFormat="1" applyFont="1" applyFill="1" applyBorder="1" applyAlignment="1" applyProtection="1">
      <alignment horizontal="left"/>
      <protection locked="0"/>
    </xf>
    <xf numFmtId="174" fontId="3" fillId="21" borderId="8" xfId="0" applyNumberFormat="1" applyFont="1" applyFill="1" applyBorder="1" applyAlignment="1" applyProtection="1">
      <alignment horizontal="left"/>
      <protection locked="0"/>
    </xf>
    <xf numFmtId="175" fontId="12" fillId="0" borderId="13" xfId="0" applyNumberFormat="1" applyFont="1" applyFill="1" applyBorder="1" applyAlignment="1">
      <alignment horizontal="center" vertical="top" wrapText="1"/>
    </xf>
    <xf numFmtId="175" fontId="12" fillId="0" borderId="8" xfId="0" applyNumberFormat="1" applyFont="1" applyFill="1" applyBorder="1" applyAlignment="1">
      <alignment horizontal="center" vertical="top" wrapText="1"/>
    </xf>
    <xf numFmtId="174" fontId="33" fillId="0" borderId="8" xfId="0" applyNumberFormat="1" applyFont="1" applyFill="1" applyBorder="1" applyAlignment="1" applyProtection="1">
      <alignment horizontal="left" vertical="top" wrapText="1"/>
      <protection locked="0"/>
    </xf>
    <xf numFmtId="0" fontId="54" fillId="0" borderId="8" xfId="0" applyFont="1" applyFill="1" applyBorder="1" applyAlignment="1" applyProtection="1">
      <alignment horizontal="left" vertical="top" wrapText="1"/>
      <protection locked="0"/>
    </xf>
    <xf numFmtId="0" fontId="53" fillId="0" borderId="8" xfId="0" applyFont="1" applyFill="1" applyBorder="1" applyAlignment="1" applyProtection="1">
      <alignment horizontal="left" vertical="top" wrapText="1"/>
      <protection locked="0"/>
    </xf>
    <xf numFmtId="174" fontId="53" fillId="0" borderId="8" xfId="0" applyNumberFormat="1" applyFont="1" applyFill="1" applyBorder="1" applyAlignment="1" applyProtection="1">
      <alignment horizontal="left" vertical="top"/>
      <protection locked="0"/>
    </xf>
    <xf numFmtId="0" fontId="30" fillId="26" borderId="8" xfId="0" applyFont="1" applyFill="1" applyBorder="1" applyAlignment="1" applyProtection="1">
      <alignment horizontal="left" vertical="top" wrapText="1"/>
      <protection locked="0"/>
    </xf>
    <xf numFmtId="0" fontId="3" fillId="0" borderId="8" xfId="0" applyFont="1" applyFill="1" applyBorder="1" applyAlignment="1" applyProtection="1">
      <alignment horizontal="center" vertical="center"/>
      <protection locked="0"/>
    </xf>
    <xf numFmtId="0" fontId="31" fillId="26" borderId="8" xfId="0" applyFont="1" applyFill="1" applyBorder="1" applyAlignment="1" applyProtection="1">
      <alignment horizontal="left" vertical="top" wrapText="1"/>
      <protection locked="0"/>
    </xf>
    <xf numFmtId="0" fontId="12" fillId="26" borderId="8" xfId="0" applyFont="1" applyFill="1" applyBorder="1" applyAlignment="1">
      <alignment horizontal="center"/>
    </xf>
    <xf numFmtId="0" fontId="3" fillId="28" borderId="8" xfId="0" applyFont="1" applyFill="1" applyBorder="1" applyProtection="1">
      <protection locked="0"/>
    </xf>
    <xf numFmtId="0" fontId="9" fillId="28" borderId="8" xfId="0" applyFont="1" applyFill="1" applyBorder="1" applyAlignment="1"/>
    <xf numFmtId="0" fontId="7" fillId="28" borderId="8" xfId="0" applyFont="1" applyFill="1" applyBorder="1" applyAlignment="1"/>
    <xf numFmtId="0" fontId="12" fillId="26" borderId="8" xfId="0" applyFont="1" applyFill="1" applyBorder="1" applyAlignment="1">
      <alignment horizontal="left" wrapText="1"/>
    </xf>
    <xf numFmtId="0" fontId="12" fillId="26" borderId="8" xfId="0" applyFont="1" applyFill="1" applyBorder="1" applyAlignment="1">
      <alignment vertical="center"/>
    </xf>
    <xf numFmtId="0" fontId="12" fillId="26" borderId="8" xfId="0" applyFont="1" applyFill="1" applyBorder="1" applyAlignment="1">
      <alignment horizontal="center" vertical="center" wrapText="1"/>
    </xf>
    <xf numFmtId="0" fontId="3" fillId="26" borderId="13" xfId="0" applyFont="1" applyFill="1" applyBorder="1" applyAlignment="1" applyProtection="1">
      <alignment horizontal="center" vertical="center"/>
      <protection locked="0"/>
    </xf>
    <xf numFmtId="0" fontId="53" fillId="21" borderId="8" xfId="0" applyFont="1" applyFill="1" applyBorder="1" applyProtection="1">
      <protection locked="0"/>
    </xf>
    <xf numFmtId="0" fontId="3" fillId="27" borderId="8" xfId="0" applyFont="1" applyFill="1" applyBorder="1" applyAlignment="1" applyProtection="1">
      <alignment horizontal="center" vertical="center"/>
      <protection locked="0"/>
    </xf>
    <xf numFmtId="174" fontId="53" fillId="0" borderId="8" xfId="0" applyNumberFormat="1" applyFont="1" applyFill="1" applyBorder="1" applyAlignment="1" applyProtection="1">
      <alignment horizontal="left" vertical="top" wrapText="1"/>
      <protection locked="0"/>
    </xf>
    <xf numFmtId="0" fontId="30" fillId="0" borderId="13" xfId="0" applyFont="1" applyFill="1" applyBorder="1" applyAlignment="1" applyProtection="1">
      <alignment horizontal="left" vertical="top" wrapText="1"/>
      <protection locked="0"/>
    </xf>
    <xf numFmtId="0" fontId="53" fillId="26" borderId="8" xfId="0" applyFont="1" applyFill="1" applyBorder="1" applyAlignment="1" applyProtection="1">
      <alignment horizontal="left" vertical="top" wrapText="1"/>
      <protection locked="0"/>
    </xf>
    <xf numFmtId="0" fontId="53" fillId="26" borderId="8" xfId="0" applyFont="1" applyFill="1" applyBorder="1" applyAlignment="1" applyProtection="1">
      <alignment horizontal="left" vertical="top"/>
      <protection locked="0"/>
    </xf>
    <xf numFmtId="0" fontId="8" fillId="0" borderId="8" xfId="0" applyFont="1" applyFill="1" applyBorder="1" applyAlignment="1" applyProtection="1">
      <alignment horizontal="left" vertical="top"/>
      <protection locked="0"/>
    </xf>
    <xf numFmtId="174" fontId="3" fillId="0" borderId="8" xfId="0" applyNumberFormat="1" applyFont="1" applyFill="1" applyBorder="1" applyAlignment="1" applyProtection="1">
      <alignment horizontal="left" vertical="top"/>
      <protection locked="0"/>
    </xf>
    <xf numFmtId="0" fontId="3" fillId="0" borderId="8" xfId="0" applyFont="1" applyFill="1" applyBorder="1" applyAlignment="1" applyProtection="1">
      <alignment horizontal="left" vertical="top"/>
      <protection locked="0"/>
    </xf>
    <xf numFmtId="174" fontId="7" fillId="0" borderId="8" xfId="0" applyNumberFormat="1" applyFont="1" applyFill="1" applyBorder="1" applyAlignment="1" applyProtection="1">
      <alignment horizontal="left" vertical="top"/>
      <protection locked="0"/>
    </xf>
    <xf numFmtId="0" fontId="3" fillId="0" borderId="8" xfId="0" applyFont="1" applyFill="1" applyBorder="1" applyAlignment="1" applyProtection="1">
      <alignment horizontal="left" vertical="top" wrapText="1"/>
      <protection locked="0"/>
    </xf>
    <xf numFmtId="174" fontId="53" fillId="26" borderId="8" xfId="0" applyNumberFormat="1" applyFont="1" applyFill="1" applyBorder="1" applyAlignment="1" applyProtection="1">
      <alignment horizontal="left" vertical="top"/>
      <protection locked="0"/>
    </xf>
    <xf numFmtId="174" fontId="3" fillId="26" borderId="8" xfId="0" applyNumberFormat="1" applyFont="1" applyFill="1" applyBorder="1" applyAlignment="1" applyProtection="1">
      <alignment horizontal="left" vertical="top"/>
      <protection locked="0"/>
    </xf>
    <xf numFmtId="174" fontId="30" fillId="26" borderId="8" xfId="0" applyNumberFormat="1" applyFont="1" applyFill="1" applyBorder="1" applyAlignment="1" applyProtection="1">
      <alignment horizontal="left" vertical="top"/>
      <protection locked="0"/>
    </xf>
    <xf numFmtId="0" fontId="53" fillId="0" borderId="8" xfId="63" applyFont="1" applyFill="1" applyBorder="1" applyAlignment="1" applyProtection="1">
      <alignment horizontal="left" vertical="top" wrapText="1"/>
      <protection locked="0"/>
    </xf>
    <xf numFmtId="0" fontId="55" fillId="0" borderId="8" xfId="0" applyFont="1" applyFill="1" applyBorder="1" applyAlignment="1" applyProtection="1">
      <alignment horizontal="left" vertical="top" wrapText="1"/>
      <protection locked="0"/>
    </xf>
    <xf numFmtId="174" fontId="30" fillId="27" borderId="8" xfId="0" applyNumberFormat="1" applyFont="1" applyFill="1" applyBorder="1" applyAlignment="1" applyProtection="1">
      <alignment horizontal="left" vertical="top" wrapText="1"/>
      <protection locked="0"/>
    </xf>
    <xf numFmtId="0" fontId="2" fillId="28" borderId="8" xfId="0" applyFont="1" applyFill="1" applyBorder="1" applyAlignment="1">
      <alignment horizontal="left" vertical="top"/>
    </xf>
    <xf numFmtId="0" fontId="12" fillId="26" borderId="8" xfId="0" applyFont="1" applyFill="1" applyBorder="1" applyAlignment="1">
      <alignment horizontal="left" vertical="top"/>
    </xf>
    <xf numFmtId="0" fontId="53" fillId="26" borderId="8" xfId="0" applyFont="1" applyFill="1" applyBorder="1" applyAlignment="1">
      <alignment horizontal="left" vertical="top" wrapText="1"/>
    </xf>
    <xf numFmtId="8" fontId="53" fillId="26" borderId="8" xfId="0" applyNumberFormat="1" applyFont="1" applyFill="1" applyBorder="1" applyAlignment="1">
      <alignment horizontal="left" vertical="top"/>
    </xf>
    <xf numFmtId="0" fontId="8" fillId="28" borderId="8" xfId="0" applyFont="1" applyFill="1" applyBorder="1" applyAlignment="1" applyProtection="1">
      <alignment horizontal="left" vertical="top" wrapText="1"/>
      <protection locked="0"/>
    </xf>
    <xf numFmtId="174" fontId="3" fillId="28" borderId="8" xfId="0" applyNumberFormat="1" applyFont="1" applyFill="1" applyBorder="1" applyAlignment="1" applyProtection="1">
      <alignment horizontal="left" vertical="top" wrapText="1"/>
      <protection locked="0"/>
    </xf>
    <xf numFmtId="0" fontId="8" fillId="0" borderId="8" xfId="0" applyFont="1" applyFill="1" applyBorder="1" applyAlignment="1" applyProtection="1">
      <alignment horizontal="left" vertical="top" wrapText="1"/>
      <protection locked="0"/>
    </xf>
    <xf numFmtId="0" fontId="53" fillId="0" borderId="8" xfId="0" applyFont="1" applyFill="1" applyBorder="1" applyAlignment="1" applyProtection="1">
      <alignment horizontal="left" vertical="top"/>
      <protection locked="0"/>
    </xf>
    <xf numFmtId="174" fontId="56" fillId="0" borderId="8" xfId="0" applyNumberFormat="1" applyFont="1" applyFill="1" applyBorder="1" applyAlignment="1" applyProtection="1">
      <alignment horizontal="left" vertical="top"/>
      <protection locked="0"/>
    </xf>
    <xf numFmtId="0" fontId="8" fillId="20" borderId="8" xfId="0" applyFont="1" applyFill="1" applyBorder="1" applyAlignment="1" applyProtection="1">
      <alignment horizontal="left" vertical="top"/>
      <protection locked="0"/>
    </xf>
    <xf numFmtId="174" fontId="3" fillId="20" borderId="8" xfId="0" applyNumberFormat="1" applyFont="1" applyFill="1" applyBorder="1" applyAlignment="1" applyProtection="1">
      <alignment horizontal="left" vertical="top"/>
      <protection locked="0"/>
    </xf>
    <xf numFmtId="0" fontId="32" fillId="0" borderId="8" xfId="0" applyFont="1" applyFill="1" applyBorder="1" applyAlignment="1" applyProtection="1">
      <alignment horizontal="left" vertical="top" wrapText="1"/>
      <protection locked="0"/>
    </xf>
    <xf numFmtId="174" fontId="32" fillId="0" borderId="8" xfId="0" applyNumberFormat="1" applyFont="1" applyFill="1" applyBorder="1" applyAlignment="1" applyProtection="1">
      <alignment horizontal="left" vertical="top"/>
      <protection locked="0"/>
    </xf>
    <xf numFmtId="0" fontId="30" fillId="0" borderId="8" xfId="0" applyFont="1" applyFill="1" applyBorder="1" applyAlignment="1">
      <alignment horizontal="left" vertical="top" wrapText="1"/>
    </xf>
    <xf numFmtId="0" fontId="1" fillId="0" borderId="14" xfId="0" applyFont="1" applyFill="1" applyBorder="1" applyAlignment="1">
      <alignment vertical="center"/>
    </xf>
    <xf numFmtId="0" fontId="1" fillId="0" borderId="14" xfId="0" applyFont="1" applyFill="1" applyBorder="1" applyAlignment="1">
      <alignment horizontal="center" vertical="center" wrapText="1"/>
    </xf>
    <xf numFmtId="175" fontId="12" fillId="0" borderId="14" xfId="0" applyNumberFormat="1" applyFont="1" applyFill="1" applyBorder="1" applyAlignment="1">
      <alignment horizontal="center" vertical="center" wrapText="1"/>
    </xf>
    <xf numFmtId="175" fontId="1" fillId="0" borderId="14" xfId="0" applyNumberFormat="1" applyFont="1" applyFill="1" applyBorder="1" applyAlignment="1">
      <alignment horizontal="center" vertical="center" wrapText="1"/>
    </xf>
    <xf numFmtId="0" fontId="30" fillId="0" borderId="14" xfId="0" applyFont="1" applyFill="1" applyBorder="1" applyAlignment="1">
      <alignment horizontal="left" vertical="top" wrapText="1"/>
    </xf>
    <xf numFmtId="0" fontId="30" fillId="0" borderId="14" xfId="0" applyFont="1" applyFill="1" applyBorder="1" applyAlignment="1">
      <alignment horizontal="left"/>
    </xf>
    <xf numFmtId="175" fontId="1" fillId="0" borderId="13" xfId="0" applyNumberFormat="1" applyFont="1" applyFill="1" applyBorder="1" applyAlignment="1">
      <alignment horizontal="center" vertical="top" wrapText="1"/>
    </xf>
    <xf numFmtId="0" fontId="33" fillId="0" borderId="8" xfId="0" applyFont="1" applyFill="1" applyBorder="1" applyAlignment="1" applyProtection="1">
      <alignment horizontal="left" vertical="top" wrapText="1"/>
      <protection locked="0"/>
    </xf>
    <xf numFmtId="174" fontId="55" fillId="0" borderId="8" xfId="0" applyNumberFormat="1" applyFont="1" applyFill="1" applyBorder="1" applyAlignment="1" applyProtection="1">
      <alignment horizontal="left" vertical="top"/>
      <protection locked="0"/>
    </xf>
    <xf numFmtId="0" fontId="30" fillId="26" borderId="8" xfId="0" applyFont="1" applyFill="1" applyBorder="1" applyAlignment="1">
      <alignment horizontal="left" vertical="top" wrapText="1"/>
    </xf>
    <xf numFmtId="174" fontId="30" fillId="26" borderId="8" xfId="0" applyNumberFormat="1" applyFont="1" applyFill="1" applyBorder="1" applyAlignment="1" applyProtection="1">
      <alignment horizontal="left" vertical="top" wrapText="1"/>
      <protection locked="0"/>
    </xf>
    <xf numFmtId="0" fontId="55" fillId="0" borderId="8" xfId="0" applyFont="1" applyFill="1" applyBorder="1" applyAlignment="1">
      <alignment horizontal="left" vertical="top" wrapText="1"/>
    </xf>
    <xf numFmtId="0" fontId="33" fillId="0" borderId="8" xfId="0" applyNumberFormat="1" applyFont="1" applyFill="1" applyBorder="1" applyAlignment="1">
      <alignment horizontal="left" vertical="top" wrapText="1"/>
    </xf>
    <xf numFmtId="0" fontId="33" fillId="0" borderId="15" xfId="0" applyFont="1" applyFill="1" applyBorder="1" applyAlignment="1">
      <alignment horizontal="left" vertical="top" wrapText="1"/>
    </xf>
    <xf numFmtId="0" fontId="32" fillId="0" borderId="8" xfId="0" applyFont="1" applyFill="1" applyBorder="1" applyAlignment="1">
      <alignment horizontal="center" vertical="center"/>
    </xf>
    <xf numFmtId="0" fontId="1" fillId="0" borderId="8" xfId="0" applyFont="1" applyFill="1" applyBorder="1" applyAlignment="1">
      <alignment horizontal="left" vertical="center"/>
    </xf>
    <xf numFmtId="0" fontId="37" fillId="0" borderId="8" xfId="0" applyFont="1" applyFill="1" applyBorder="1" applyAlignment="1">
      <alignment horizontal="center" vertical="center"/>
    </xf>
    <xf numFmtId="0" fontId="38" fillId="20" borderId="8" xfId="0" applyFont="1" applyFill="1" applyBorder="1" applyAlignment="1" applyProtection="1">
      <alignment horizontal="left" vertical="top"/>
      <protection locked="0"/>
    </xf>
    <xf numFmtId="174" fontId="38" fillId="20" borderId="8" xfId="0" applyNumberFormat="1" applyFont="1" applyFill="1" applyBorder="1" applyAlignment="1" applyProtection="1">
      <alignment horizontal="left" vertical="top"/>
      <protection locked="0"/>
    </xf>
    <xf numFmtId="0" fontId="55" fillId="0" borderId="8" xfId="0" applyFont="1" applyFill="1" applyBorder="1" applyAlignment="1" applyProtection="1">
      <alignment horizontal="left" vertical="top"/>
      <protection locked="0"/>
    </xf>
    <xf numFmtId="0" fontId="12" fillId="0" borderId="14" xfId="0" applyFont="1" applyFill="1" applyBorder="1" applyAlignment="1">
      <alignment horizontal="center" vertical="center" wrapText="1"/>
    </xf>
    <xf numFmtId="0" fontId="55" fillId="26" borderId="8" xfId="0" applyFont="1" applyFill="1" applyBorder="1" applyAlignment="1">
      <alignment horizontal="left" vertical="top" wrapText="1"/>
    </xf>
    <xf numFmtId="174" fontId="55" fillId="26" borderId="8" xfId="0" applyNumberFormat="1" applyFont="1" applyFill="1" applyBorder="1" applyAlignment="1" applyProtection="1">
      <alignment horizontal="left" vertical="top"/>
      <protection locked="0"/>
    </xf>
    <xf numFmtId="16" fontId="55" fillId="0" borderId="8" xfId="0" applyNumberFormat="1" applyFont="1" applyFill="1" applyBorder="1" applyAlignment="1">
      <alignment horizontal="left" vertical="top" wrapText="1"/>
    </xf>
    <xf numFmtId="15" fontId="53" fillId="0" borderId="8" xfId="0" applyNumberFormat="1" applyFont="1" applyFill="1" applyBorder="1" applyAlignment="1" applyProtection="1">
      <alignment horizontal="left" vertical="top" wrapText="1"/>
      <protection locked="0"/>
    </xf>
    <xf numFmtId="0" fontId="8" fillId="21" borderId="8" xfId="0" applyFont="1" applyFill="1" applyBorder="1" applyAlignment="1" applyProtection="1">
      <alignment horizontal="left" vertical="top" wrapText="1"/>
      <protection locked="0"/>
    </xf>
    <xf numFmtId="0" fontId="3" fillId="26" borderId="8" xfId="0" applyFont="1" applyFill="1" applyBorder="1" applyAlignment="1" applyProtection="1">
      <alignment horizontal="center" vertical="center"/>
      <protection locked="0"/>
    </xf>
    <xf numFmtId="0" fontId="12" fillId="29" borderId="13" xfId="0" applyFont="1" applyFill="1" applyBorder="1" applyAlignment="1">
      <alignment vertical="center"/>
    </xf>
    <xf numFmtId="0" fontId="12" fillId="29" borderId="13" xfId="0" applyFont="1" applyFill="1" applyBorder="1" applyAlignment="1">
      <alignment horizontal="center" vertical="center" wrapText="1"/>
    </xf>
    <xf numFmtId="0" fontId="12" fillId="29" borderId="13" xfId="0" applyFont="1" applyFill="1" applyBorder="1" applyAlignment="1">
      <alignment horizontal="center" vertical="center"/>
    </xf>
    <xf numFmtId="175" fontId="12" fillId="29" borderId="13" xfId="0" applyNumberFormat="1" applyFont="1" applyFill="1" applyBorder="1" applyAlignment="1">
      <alignment horizontal="center" vertical="center" wrapText="1"/>
    </xf>
    <xf numFmtId="0" fontId="53" fillId="0" borderId="13" xfId="0" applyFont="1" applyBorder="1" applyAlignment="1">
      <alignment horizontal="left" vertical="top" wrapText="1"/>
    </xf>
    <xf numFmtId="0" fontId="8" fillId="27" borderId="8" xfId="0" applyFont="1" applyFill="1" applyBorder="1" applyAlignment="1" applyProtection="1">
      <alignment horizontal="left" vertical="top"/>
      <protection locked="0"/>
    </xf>
    <xf numFmtId="174" fontId="3" fillId="27" borderId="8" xfId="0" applyNumberFormat="1" applyFont="1" applyFill="1" applyBorder="1" applyAlignment="1" applyProtection="1">
      <alignment horizontal="left" vertical="top"/>
      <protection locked="0"/>
    </xf>
    <xf numFmtId="0" fontId="1" fillId="26" borderId="8" xfId="0" applyFont="1" applyFill="1" applyBorder="1" applyAlignment="1">
      <alignment horizontal="left" vertical="top" wrapText="1"/>
    </xf>
    <xf numFmtId="0" fontId="1" fillId="0" borderId="8" xfId="0" applyFont="1" applyFill="1" applyBorder="1" applyAlignment="1">
      <alignment horizontal="center"/>
    </xf>
    <xf numFmtId="0" fontId="1" fillId="0" borderId="8" xfId="0" applyFont="1" applyBorder="1" applyAlignment="1">
      <alignment horizontal="center"/>
    </xf>
    <xf numFmtId="10" fontId="1" fillId="0" borderId="13" xfId="0" applyNumberFormat="1" applyFont="1" applyFill="1" applyBorder="1" applyAlignment="1">
      <alignment horizontal="center" vertical="top"/>
    </xf>
    <xf numFmtId="0" fontId="53" fillId="0" borderId="8" xfId="0" applyFont="1" applyFill="1" applyBorder="1" applyAlignment="1" applyProtection="1">
      <alignment horizontal="left" wrapText="1"/>
      <protection locked="0"/>
    </xf>
    <xf numFmtId="0" fontId="8" fillId="0" borderId="8" xfId="0" applyFont="1" applyFill="1" applyBorder="1" applyAlignment="1" applyProtection="1">
      <alignment horizontal="left"/>
      <protection locked="0"/>
    </xf>
    <xf numFmtId="0" fontId="30" fillId="0" borderId="8" xfId="0" applyFont="1" applyFill="1" applyBorder="1" applyAlignment="1" applyProtection="1">
      <alignment horizontal="left" wrapText="1"/>
      <protection locked="0"/>
    </xf>
    <xf numFmtId="0" fontId="3" fillId="0" borderId="8" xfId="0" applyFont="1" applyFill="1" applyBorder="1" applyAlignment="1" applyProtection="1">
      <alignment horizontal="left"/>
      <protection locked="0"/>
    </xf>
    <xf numFmtId="174" fontId="33" fillId="0" borderId="13" xfId="0" applyNumberFormat="1" applyFont="1" applyFill="1" applyBorder="1" applyAlignment="1" applyProtection="1">
      <alignment horizontal="left" wrapText="1"/>
      <protection locked="0"/>
    </xf>
    <xf numFmtId="174" fontId="53" fillId="0" borderId="8" xfId="0" applyNumberFormat="1" applyFont="1" applyFill="1" applyBorder="1" applyAlignment="1" applyProtection="1">
      <alignment horizontal="left" wrapText="1"/>
      <protection locked="0"/>
    </xf>
    <xf numFmtId="174" fontId="3" fillId="0" borderId="8" xfId="0" applyNumberFormat="1" applyFont="1" applyFill="1" applyBorder="1" applyAlignment="1" applyProtection="1">
      <alignment horizontal="left"/>
      <protection locked="0"/>
    </xf>
    <xf numFmtId="174" fontId="30" fillId="0" borderId="8" xfId="0" applyNumberFormat="1" applyFont="1" applyFill="1" applyBorder="1" applyAlignment="1" applyProtection="1">
      <alignment horizontal="left" wrapText="1"/>
      <protection locked="0"/>
    </xf>
    <xf numFmtId="15" fontId="53" fillId="26" borderId="8" xfId="0" applyNumberFormat="1" applyFont="1" applyFill="1" applyBorder="1" applyAlignment="1" applyProtection="1">
      <alignment horizontal="left" wrapText="1"/>
      <protection locked="0"/>
    </xf>
    <xf numFmtId="174" fontId="53" fillId="26" borderId="8" xfId="0" applyNumberFormat="1" applyFont="1" applyFill="1" applyBorder="1" applyAlignment="1" applyProtection="1">
      <alignment horizontal="left" wrapText="1"/>
      <protection locked="0"/>
    </xf>
    <xf numFmtId="0" fontId="53" fillId="0" borderId="13" xfId="0" applyFont="1" applyFill="1" applyBorder="1" applyAlignment="1" applyProtection="1">
      <alignment horizontal="center" vertical="center"/>
      <protection locked="0"/>
    </xf>
    <xf numFmtId="0" fontId="53" fillId="0" borderId="8" xfId="0" applyFont="1" applyFill="1" applyBorder="1" applyAlignment="1" applyProtection="1">
      <alignment horizontal="left" vertical="center" wrapText="1"/>
      <protection locked="0"/>
    </xf>
    <xf numFmtId="174" fontId="30" fillId="0" borderId="8" xfId="0" applyNumberFormat="1" applyFont="1" applyFill="1" applyBorder="1" applyAlignment="1" applyProtection="1">
      <alignment horizontal="left" vertical="center" wrapText="1"/>
      <protection locked="0"/>
    </xf>
    <xf numFmtId="0" fontId="30" fillId="30" borderId="8" xfId="0" applyFont="1" applyFill="1" applyBorder="1" applyAlignment="1">
      <alignment horizontal="left" vertical="top" wrapText="1"/>
    </xf>
    <xf numFmtId="0" fontId="30" fillId="30" borderId="8" xfId="0" applyFont="1" applyFill="1" applyBorder="1" applyAlignment="1" applyProtection="1">
      <alignment horizontal="left" vertical="top" wrapText="1"/>
      <protection locked="0"/>
    </xf>
    <xf numFmtId="174" fontId="30" fillId="30" borderId="8" xfId="0" applyNumberFormat="1" applyFont="1" applyFill="1" applyBorder="1" applyAlignment="1" applyProtection="1">
      <alignment horizontal="left" vertical="top" wrapText="1"/>
      <protection locked="0"/>
    </xf>
    <xf numFmtId="0" fontId="3" fillId="30" borderId="8" xfId="0" applyFont="1" applyFill="1" applyBorder="1" applyAlignment="1" applyProtection="1">
      <alignment horizontal="center" vertical="center"/>
      <protection locked="0"/>
    </xf>
    <xf numFmtId="15" fontId="30" fillId="0" borderId="8" xfId="0" applyNumberFormat="1" applyFont="1" applyFill="1" applyBorder="1" applyAlignment="1" applyProtection="1">
      <alignment horizontal="left" vertical="top" wrapText="1"/>
      <protection locked="0"/>
    </xf>
    <xf numFmtId="15" fontId="30" fillId="0" borderId="8" xfId="0" applyNumberFormat="1" applyFont="1" applyFill="1" applyBorder="1" applyAlignment="1" applyProtection="1">
      <alignment horizontal="left" vertical="center" wrapText="1"/>
      <protection locked="0"/>
    </xf>
    <xf numFmtId="0" fontId="30" fillId="0" borderId="8" xfId="0" applyFont="1" applyFill="1" applyBorder="1" applyAlignment="1" applyProtection="1">
      <alignment horizontal="left" vertical="center" wrapText="1"/>
      <protection locked="0"/>
    </xf>
    <xf numFmtId="0" fontId="53" fillId="0" borderId="8" xfId="0" applyFont="1" applyFill="1" applyBorder="1" applyAlignment="1" applyProtection="1">
      <alignment horizontal="center" vertical="center" wrapText="1"/>
      <protection locked="0"/>
    </xf>
    <xf numFmtId="0" fontId="52" fillId="0" borderId="0" xfId="65"/>
    <xf numFmtId="0" fontId="57" fillId="31" borderId="8" xfId="65" applyFont="1" applyFill="1" applyBorder="1" applyAlignment="1">
      <alignment horizontal="center" vertical="center"/>
    </xf>
    <xf numFmtId="0" fontId="57" fillId="31" borderId="8" xfId="65" applyFont="1" applyFill="1" applyBorder="1" applyAlignment="1">
      <alignment horizontal="center" wrapText="1"/>
    </xf>
    <xf numFmtId="0" fontId="52" fillId="31" borderId="8" xfId="65" applyFill="1" applyBorder="1" applyAlignment="1">
      <alignment horizontal="center" wrapText="1"/>
    </xf>
    <xf numFmtId="0" fontId="57" fillId="0" borderId="8" xfId="65" applyFont="1" applyBorder="1" applyAlignment="1">
      <alignment horizontal="center"/>
    </xf>
    <xf numFmtId="0" fontId="58" fillId="31" borderId="8" xfId="65" applyFont="1" applyFill="1" applyBorder="1" applyAlignment="1">
      <alignment horizontal="center"/>
    </xf>
    <xf numFmtId="0" fontId="57" fillId="31" borderId="8" xfId="65" applyFont="1" applyFill="1" applyBorder="1" applyAlignment="1">
      <alignment horizontal="center"/>
    </xf>
    <xf numFmtId="0" fontId="12" fillId="0" borderId="15"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1" fillId="26" borderId="8" xfId="0" applyFont="1" applyFill="1" applyBorder="1" applyAlignment="1">
      <alignment wrapText="1"/>
    </xf>
    <xf numFmtId="0" fontId="12" fillId="0" borderId="15" xfId="0" applyFont="1" applyFill="1" applyBorder="1" applyAlignment="1">
      <alignment horizontal="center" vertical="center" wrapText="1"/>
    </xf>
    <xf numFmtId="0" fontId="12" fillId="0" borderId="15" xfId="0" applyFont="1" applyFill="1" applyBorder="1" applyAlignment="1">
      <alignment vertical="center"/>
    </xf>
    <xf numFmtId="175" fontId="12" fillId="0" borderId="15" xfId="0" applyNumberFormat="1" applyFont="1" applyFill="1" applyBorder="1" applyAlignment="1">
      <alignment horizontal="center" vertical="center" wrapText="1"/>
    </xf>
    <xf numFmtId="0" fontId="30" fillId="0" borderId="15" xfId="0" applyFont="1" applyFill="1" applyBorder="1" applyAlignment="1">
      <alignment horizontal="left" vertical="top" wrapText="1"/>
    </xf>
    <xf numFmtId="0" fontId="30" fillId="0" borderId="13" xfId="0" applyFont="1" applyFill="1" applyBorder="1" applyAlignment="1">
      <alignment horizontal="left" vertical="top"/>
    </xf>
    <xf numFmtId="0" fontId="3" fillId="0" borderId="13" xfId="0" applyFont="1" applyFill="1" applyBorder="1" applyAlignment="1" applyProtection="1">
      <alignment horizontal="center" vertical="center"/>
      <protection locked="0"/>
    </xf>
    <xf numFmtId="0" fontId="30" fillId="0" borderId="15" xfId="0" applyFont="1" applyFill="1" applyBorder="1" applyAlignment="1">
      <alignment horizontal="left"/>
    </xf>
    <xf numFmtId="0" fontId="30" fillId="0" borderId="13" xfId="0" applyFont="1" applyFill="1" applyBorder="1" applyAlignment="1">
      <alignment horizontal="left"/>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wrapText="1"/>
    </xf>
    <xf numFmtId="175" fontId="1" fillId="0" borderId="15" xfId="0" applyNumberFormat="1" applyFont="1" applyFill="1" applyBorder="1" applyAlignment="1">
      <alignment horizontal="center" vertical="center" wrapText="1"/>
    </xf>
    <xf numFmtId="0" fontId="12" fillId="26" borderId="8" xfId="0" applyFont="1" applyFill="1" applyBorder="1" applyAlignment="1">
      <alignment horizontal="center" vertical="center"/>
    </xf>
    <xf numFmtId="0" fontId="33" fillId="0" borderId="15" xfId="0" applyFont="1" applyFill="1" applyBorder="1" applyAlignment="1">
      <alignment horizontal="left" vertical="top"/>
    </xf>
    <xf numFmtId="0" fontId="33" fillId="0" borderId="8" xfId="0" applyFont="1" applyFill="1" applyBorder="1" applyAlignment="1">
      <alignment horizontal="left" vertical="top" wrapText="1"/>
    </xf>
    <xf numFmtId="0" fontId="12" fillId="0" borderId="8" xfId="0" applyFont="1" applyFill="1" applyBorder="1" applyAlignment="1">
      <alignment horizontal="center" vertical="center" wrapText="1"/>
    </xf>
    <xf numFmtId="0" fontId="1" fillId="0" borderId="8" xfId="0" applyFont="1" applyFill="1" applyBorder="1" applyAlignment="1">
      <alignment horizontal="center" vertical="center"/>
    </xf>
    <xf numFmtId="0" fontId="1" fillId="0" borderId="8" xfId="0" applyFont="1" applyFill="1" applyBorder="1" applyAlignment="1">
      <alignment horizontal="center" vertical="center" wrapText="1"/>
    </xf>
    <xf numFmtId="0" fontId="30" fillId="0" borderId="8" xfId="0" applyFont="1" applyFill="1" applyBorder="1" applyAlignment="1">
      <alignment horizontal="left"/>
    </xf>
    <xf numFmtId="0" fontId="33" fillId="0" borderId="8" xfId="0" applyFont="1" applyFill="1" applyBorder="1" applyAlignment="1">
      <alignment horizontal="left" vertical="top"/>
    </xf>
    <xf numFmtId="15" fontId="30" fillId="0" borderId="8" xfId="0" applyNumberFormat="1" applyFont="1" applyFill="1" applyBorder="1" applyAlignment="1">
      <alignment horizontal="left" vertical="top" wrapText="1"/>
    </xf>
    <xf numFmtId="0" fontId="55" fillId="26" borderId="8" xfId="0" applyFont="1" applyFill="1" applyBorder="1" applyAlignment="1" applyProtection="1">
      <alignment horizontal="center" vertical="center" wrapText="1"/>
      <protection locked="0"/>
    </xf>
    <xf numFmtId="0" fontId="59" fillId="26" borderId="8" xfId="0" applyFont="1" applyFill="1" applyBorder="1" applyAlignment="1" applyProtection="1">
      <alignment horizontal="center" vertical="center"/>
      <protection locked="0"/>
    </xf>
    <xf numFmtId="174" fontId="53" fillId="26" borderId="8" xfId="0" applyNumberFormat="1" applyFont="1" applyFill="1" applyBorder="1" applyAlignment="1" applyProtection="1">
      <alignment horizontal="center" vertical="center"/>
      <protection locked="0"/>
    </xf>
    <xf numFmtId="0" fontId="12" fillId="0" borderId="8" xfId="0" applyFont="1" applyFill="1" applyBorder="1" applyAlignment="1">
      <alignment vertical="center"/>
    </xf>
    <xf numFmtId="0" fontId="30" fillId="26" borderId="8" xfId="0" applyFont="1" applyFill="1" applyBorder="1" applyAlignment="1" applyProtection="1">
      <alignment horizontal="left" vertical="top" wrapText="1"/>
      <protection locked="0"/>
    </xf>
    <xf numFmtId="174" fontId="30" fillId="26" borderId="8" xfId="0" applyNumberFormat="1" applyFont="1" applyFill="1" applyBorder="1" applyAlignment="1" applyProtection="1">
      <alignment horizontal="left" vertical="top" wrapText="1"/>
      <protection locked="0"/>
    </xf>
    <xf numFmtId="0" fontId="53" fillId="0" borderId="8" xfId="0" applyFont="1" applyBorder="1" applyAlignment="1">
      <alignment horizontal="left" vertical="top" wrapText="1"/>
    </xf>
    <xf numFmtId="0" fontId="12" fillId="0" borderId="8" xfId="0" applyFont="1" applyFill="1" applyBorder="1" applyAlignment="1">
      <alignment vertical="top" wrapText="1"/>
    </xf>
    <xf numFmtId="0" fontId="12" fillId="0" borderId="8" xfId="0" applyFont="1" applyFill="1" applyBorder="1" applyAlignment="1">
      <alignment horizontal="center" vertical="top" wrapText="1"/>
    </xf>
    <xf numFmtId="0" fontId="12" fillId="0" borderId="8" xfId="0" applyFont="1" applyFill="1" applyBorder="1" applyAlignment="1">
      <alignment horizontal="center" vertical="top"/>
    </xf>
    <xf numFmtId="0" fontId="1" fillId="0" borderId="8" xfId="0" applyFont="1" applyFill="1" applyBorder="1" applyAlignment="1">
      <alignment horizontal="center" vertical="top"/>
    </xf>
    <xf numFmtId="0" fontId="30" fillId="0" borderId="8" xfId="0" applyFont="1" applyFill="1" applyBorder="1" applyAlignment="1">
      <alignment horizontal="left" vertical="top"/>
    </xf>
    <xf numFmtId="10" fontId="1" fillId="0" borderId="8" xfId="0" applyNumberFormat="1" applyFont="1" applyFill="1" applyBorder="1" applyAlignment="1">
      <alignment horizontal="center" vertical="top"/>
    </xf>
    <xf numFmtId="0" fontId="53" fillId="0" borderId="8" xfId="0" applyFont="1" applyFill="1" applyBorder="1" applyAlignment="1">
      <alignment horizontal="left" vertical="top" wrapText="1"/>
    </xf>
    <xf numFmtId="0" fontId="39" fillId="0" borderId="0" xfId="0" quotePrefix="1" applyFont="1" applyAlignment="1" applyProtection="1">
      <alignment horizontal="left" vertical="center"/>
      <protection locked="0"/>
    </xf>
    <xf numFmtId="0" fontId="7" fillId="0" borderId="0" xfId="0" applyFont="1" applyFill="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center" vertical="center"/>
      <protection locked="0"/>
    </xf>
    <xf numFmtId="17" fontId="1" fillId="0" borderId="0" xfId="0" applyNumberFormat="1" applyFont="1" applyAlignment="1" applyProtection="1">
      <alignment horizontal="left" vertical="center"/>
      <protection locked="0"/>
    </xf>
    <xf numFmtId="0" fontId="1" fillId="0" borderId="0" xfId="0" applyFont="1" applyAlignment="1" applyProtection="1">
      <alignment horizontal="center" vertical="center" wrapText="1"/>
      <protection locked="0"/>
    </xf>
    <xf numFmtId="10" fontId="1" fillId="0" borderId="0" xfId="0" applyNumberFormat="1" applyFont="1" applyAlignment="1" applyProtection="1">
      <alignment horizontal="center" vertical="center"/>
      <protection locked="0"/>
    </xf>
    <xf numFmtId="0" fontId="1" fillId="0" borderId="0" xfId="0" applyFont="1"/>
    <xf numFmtId="0" fontId="9" fillId="0" borderId="0" xfId="0" applyFont="1" applyAlignment="1" applyProtection="1">
      <alignment vertical="center"/>
      <protection locked="0"/>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horizontal="left" vertical="center" wrapText="1"/>
      <protection locked="0"/>
    </xf>
    <xf numFmtId="0" fontId="1" fillId="0" borderId="0" xfId="0" applyFont="1" applyBorder="1" applyAlignment="1" applyProtection="1">
      <alignment horizontal="center" vertical="center"/>
      <protection locked="0"/>
    </xf>
    <xf numFmtId="17" fontId="1" fillId="0" borderId="0" xfId="0" applyNumberFormat="1" applyFont="1" applyBorder="1" applyAlignment="1" applyProtection="1">
      <alignment horizontal="left" vertical="center"/>
      <protection locked="0"/>
    </xf>
    <xf numFmtId="0" fontId="1" fillId="0" borderId="0" xfId="0" applyFont="1" applyBorder="1" applyAlignment="1" applyProtection="1">
      <alignment horizontal="center" vertical="center" wrapText="1"/>
      <protection locked="0"/>
    </xf>
    <xf numFmtId="0" fontId="35" fillId="0" borderId="13" xfId="0" applyFont="1" applyFill="1" applyBorder="1" applyAlignment="1" applyProtection="1">
      <alignment horizontal="left" vertical="center" wrapText="1"/>
      <protection locked="0"/>
    </xf>
    <xf numFmtId="0" fontId="12" fillId="0" borderId="13" xfId="0" applyFont="1" applyFill="1" applyBorder="1" applyAlignment="1" applyProtection="1">
      <alignment horizontal="left" vertical="center"/>
      <protection locked="0"/>
    </xf>
    <xf numFmtId="0" fontId="12" fillId="0" borderId="13" xfId="0" applyFont="1" applyFill="1" applyBorder="1" applyAlignment="1" applyProtection="1">
      <alignment horizontal="left" vertical="center" wrapText="1"/>
      <protection locked="0"/>
    </xf>
    <xf numFmtId="0" fontId="12" fillId="0" borderId="13" xfId="0" applyFont="1" applyFill="1" applyBorder="1" applyAlignment="1" applyProtection="1">
      <alignment horizontal="center" vertical="center"/>
      <protection locked="0"/>
    </xf>
    <xf numFmtId="0" fontId="12" fillId="0" borderId="13" xfId="0" applyFont="1" applyFill="1" applyBorder="1" applyAlignment="1" applyProtection="1">
      <alignment horizontal="center" vertical="center" wrapText="1"/>
      <protection locked="0"/>
    </xf>
    <xf numFmtId="10" fontId="12" fillId="0" borderId="13" xfId="0" applyNumberFormat="1" applyFont="1" applyFill="1" applyBorder="1" applyAlignment="1" applyProtection="1">
      <alignment horizontal="center" vertical="center"/>
      <protection locked="0"/>
    </xf>
    <xf numFmtId="0" fontId="38" fillId="0" borderId="13" xfId="0" quotePrefix="1" applyFont="1" applyFill="1" applyBorder="1" applyAlignment="1" applyProtection="1">
      <alignment horizontal="center" vertical="center"/>
      <protection locked="0"/>
    </xf>
    <xf numFmtId="0" fontId="1" fillId="0" borderId="0" xfId="0" applyFont="1" applyFill="1"/>
    <xf numFmtId="0" fontId="11" fillId="26" borderId="8" xfId="0" applyFont="1" applyFill="1" applyBorder="1" applyAlignment="1" applyProtection="1">
      <alignment horizontal="center" vertical="center"/>
      <protection locked="0"/>
    </xf>
    <xf numFmtId="0" fontId="12" fillId="26" borderId="8" xfId="0" applyFont="1" applyFill="1" applyBorder="1" applyAlignment="1" applyProtection="1">
      <alignment horizontal="left" vertical="center" wrapText="1"/>
      <protection locked="0"/>
    </xf>
    <xf numFmtId="0" fontId="12" fillId="26" borderId="8" xfId="0" applyFont="1" applyFill="1" applyBorder="1" applyAlignment="1" applyProtection="1">
      <alignment horizontal="center" vertical="center" wrapText="1"/>
      <protection locked="0"/>
    </xf>
    <xf numFmtId="0" fontId="12" fillId="26" borderId="8" xfId="0" quotePrefix="1" applyFont="1" applyFill="1" applyBorder="1" applyAlignment="1" applyProtection="1">
      <alignment horizontal="center" vertical="center" wrapText="1"/>
      <protection locked="0"/>
    </xf>
    <xf numFmtId="173" fontId="12" fillId="26" borderId="16" xfId="0" applyNumberFormat="1" applyFont="1" applyFill="1" applyBorder="1" applyAlignment="1">
      <alignment horizontal="center" vertical="center"/>
    </xf>
    <xf numFmtId="175" fontId="12" fillId="26" borderId="8" xfId="0" quotePrefix="1" applyNumberFormat="1" applyFont="1" applyFill="1" applyBorder="1" applyAlignment="1" applyProtection="1">
      <alignment horizontal="center" vertical="center" wrapText="1"/>
      <protection locked="0"/>
    </xf>
    <xf numFmtId="15" fontId="12" fillId="26" borderId="8" xfId="0" applyNumberFormat="1" applyFont="1" applyFill="1" applyBorder="1" applyAlignment="1" applyProtection="1">
      <alignment horizontal="center" vertical="center" wrapText="1"/>
      <protection locked="0"/>
    </xf>
    <xf numFmtId="0" fontId="12" fillId="26" borderId="16" xfId="0" applyFont="1" applyFill="1" applyBorder="1" applyAlignment="1">
      <alignment horizontal="center" vertical="center"/>
    </xf>
    <xf numFmtId="0" fontId="12" fillId="26" borderId="8" xfId="0" applyFont="1" applyFill="1" applyBorder="1" applyAlignment="1" applyProtection="1">
      <alignment horizontal="center" vertical="center"/>
      <protection locked="0"/>
    </xf>
    <xf numFmtId="10" fontId="12" fillId="26" borderId="8" xfId="0" applyNumberFormat="1" applyFont="1" applyFill="1" applyBorder="1" applyAlignment="1" applyProtection="1">
      <alignment horizontal="center" vertical="center"/>
      <protection locked="0"/>
    </xf>
    <xf numFmtId="0" fontId="38" fillId="26" borderId="8" xfId="0" applyFont="1" applyFill="1" applyBorder="1" applyAlignment="1" applyProtection="1">
      <alignment horizontal="center" vertical="center"/>
      <protection locked="0"/>
    </xf>
    <xf numFmtId="0" fontId="1" fillId="26" borderId="0" xfId="0" applyFont="1" applyFill="1"/>
    <xf numFmtId="0" fontId="12" fillId="0" borderId="8" xfId="0" applyFont="1" applyFill="1" applyBorder="1" applyAlignment="1" applyProtection="1">
      <alignment horizontal="left" vertical="center"/>
      <protection locked="0"/>
    </xf>
    <xf numFmtId="0" fontId="12" fillId="0" borderId="8" xfId="0" applyFont="1" applyFill="1" applyBorder="1" applyAlignment="1" applyProtection="1">
      <alignment horizontal="left" vertical="center" wrapText="1"/>
      <protection locked="0"/>
    </xf>
    <xf numFmtId="0" fontId="12" fillId="0" borderId="8" xfId="0" applyFont="1" applyFill="1" applyBorder="1" applyAlignment="1" applyProtection="1">
      <alignment horizontal="center" vertical="center"/>
      <protection locked="0"/>
    </xf>
    <xf numFmtId="175" fontId="12" fillId="0" borderId="8" xfId="0" applyNumberFormat="1"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38" fillId="0" borderId="8" xfId="0" quotePrefix="1" applyFont="1" applyFill="1" applyBorder="1" applyAlignment="1" applyProtection="1">
      <alignment horizontal="center" vertical="center"/>
      <protection locked="0"/>
    </xf>
    <xf numFmtId="175" fontId="12" fillId="26" borderId="8" xfId="0" applyNumberFormat="1" applyFont="1" applyFill="1" applyBorder="1" applyAlignment="1" applyProtection="1">
      <alignment horizontal="center" vertical="center" wrapText="1"/>
      <protection locked="0"/>
    </xf>
    <xf numFmtId="15" fontId="12" fillId="26" borderId="8" xfId="0" applyNumberFormat="1" applyFont="1" applyFill="1" applyBorder="1" applyAlignment="1" applyProtection="1">
      <alignment horizontal="left" vertical="center" wrapText="1"/>
      <protection locked="0"/>
    </xf>
    <xf numFmtId="0" fontId="1" fillId="26" borderId="13" xfId="0" applyFont="1" applyFill="1" applyBorder="1" applyAlignment="1">
      <alignment horizontal="left"/>
    </xf>
    <xf numFmtId="0" fontId="1" fillId="26" borderId="0" xfId="0" applyFont="1" applyFill="1" applyAlignment="1">
      <alignment horizontal="left"/>
    </xf>
    <xf numFmtId="15" fontId="12" fillId="0" borderId="8" xfId="0" applyNumberFormat="1" applyFont="1" applyFill="1" applyBorder="1" applyAlignment="1" applyProtection="1">
      <alignment horizontal="left" vertical="center" wrapText="1"/>
      <protection locked="0"/>
    </xf>
    <xf numFmtId="0" fontId="38" fillId="0" borderId="8" xfId="0" applyFont="1" applyFill="1" applyBorder="1" applyAlignment="1" applyProtection="1">
      <alignment horizontal="center" vertical="center"/>
      <protection locked="0"/>
    </xf>
    <xf numFmtId="175" fontId="12" fillId="0" borderId="0" xfId="0" applyNumberFormat="1" applyFont="1" applyFill="1" applyBorder="1" applyAlignment="1" applyProtection="1">
      <alignment horizontal="center" vertical="center" wrapText="1"/>
      <protection locked="0"/>
    </xf>
    <xf numFmtId="175" fontId="12" fillId="0" borderId="8" xfId="0" quotePrefix="1" applyNumberFormat="1" applyFont="1" applyFill="1" applyBorder="1" applyAlignment="1" applyProtection="1">
      <alignment horizontal="center" vertical="center" wrapText="1"/>
      <protection locked="0"/>
    </xf>
    <xf numFmtId="15" fontId="12" fillId="0" borderId="8" xfId="0" applyNumberFormat="1" applyFont="1" applyFill="1" applyBorder="1" applyAlignment="1" applyProtection="1">
      <alignment horizontal="center" vertical="center" wrapText="1"/>
      <protection locked="0"/>
    </xf>
    <xf numFmtId="0" fontId="11" fillId="0" borderId="8" xfId="0" applyFont="1" applyFill="1" applyBorder="1" applyAlignment="1" applyProtection="1">
      <alignment horizontal="left" vertical="center" wrapText="1"/>
      <protection locked="0"/>
    </xf>
    <xf numFmtId="15" fontId="12" fillId="0" borderId="17" xfId="0" applyNumberFormat="1" applyFont="1" applyFill="1" applyBorder="1" applyAlignment="1">
      <alignment horizontal="center" vertical="center"/>
    </xf>
    <xf numFmtId="10" fontId="12" fillId="0" borderId="8" xfId="0" applyNumberFormat="1" applyFont="1" applyFill="1" applyBorder="1" applyAlignment="1" applyProtection="1">
      <alignment horizontal="center" vertical="center"/>
      <protection locked="0"/>
    </xf>
    <xf numFmtId="0" fontId="35" fillId="0" borderId="8" xfId="0" applyFont="1" applyFill="1" applyBorder="1" applyAlignment="1" applyProtection="1">
      <alignment horizontal="left" vertical="center" wrapText="1"/>
      <protection locked="0"/>
    </xf>
    <xf numFmtId="0" fontId="55" fillId="0" borderId="8" xfId="0" applyFont="1" applyFill="1" applyBorder="1" applyAlignment="1" applyProtection="1">
      <alignment horizontal="left" vertical="center" wrapText="1"/>
      <protection locked="0"/>
    </xf>
    <xf numFmtId="0" fontId="55" fillId="0" borderId="8" xfId="0" applyFont="1" applyFill="1" applyBorder="1" applyAlignment="1" applyProtection="1">
      <alignment horizontal="center" vertical="center" wrapText="1"/>
      <protection locked="0"/>
    </xf>
    <xf numFmtId="175" fontId="55" fillId="0" borderId="8" xfId="0" quotePrefix="1" applyNumberFormat="1" applyFont="1" applyFill="1" applyBorder="1" applyAlignment="1" applyProtection="1">
      <alignment horizontal="center" vertical="center" wrapText="1"/>
      <protection locked="0"/>
    </xf>
    <xf numFmtId="15" fontId="55" fillId="0" borderId="8" xfId="0" applyNumberFormat="1" applyFont="1" applyFill="1" applyBorder="1" applyAlignment="1" applyProtection="1">
      <alignment horizontal="left" vertical="center" wrapText="1"/>
      <protection locked="0"/>
    </xf>
    <xf numFmtId="0" fontId="55" fillId="0" borderId="8" xfId="0" applyFont="1" applyFill="1" applyBorder="1" applyAlignment="1" applyProtection="1">
      <alignment horizontal="center" vertical="center"/>
      <protection locked="0"/>
    </xf>
    <xf numFmtId="10" fontId="55" fillId="0" borderId="8" xfId="0" applyNumberFormat="1" applyFont="1" applyFill="1" applyBorder="1" applyAlignment="1" applyProtection="1">
      <alignment horizontal="center" vertical="center"/>
      <protection locked="0"/>
    </xf>
    <xf numFmtId="0" fontId="33" fillId="0" borderId="8" xfId="0" applyFont="1" applyFill="1" applyBorder="1" applyAlignment="1" applyProtection="1">
      <alignment horizontal="left" vertical="center"/>
      <protection locked="0"/>
    </xf>
    <xf numFmtId="0" fontId="33" fillId="0" borderId="8" xfId="0" applyFont="1" applyFill="1" applyBorder="1" applyAlignment="1" applyProtection="1">
      <alignment horizontal="left" vertical="center" wrapText="1"/>
      <protection locked="0"/>
    </xf>
    <xf numFmtId="0" fontId="33" fillId="0" borderId="8" xfId="0" applyFont="1" applyFill="1" applyBorder="1" applyAlignment="1" applyProtection="1">
      <alignment horizontal="center" vertical="center" wrapText="1"/>
      <protection locked="0"/>
    </xf>
    <xf numFmtId="175" fontId="33" fillId="0" borderId="8" xfId="0" quotePrefix="1" applyNumberFormat="1" applyFont="1" applyFill="1" applyBorder="1" applyAlignment="1" applyProtection="1">
      <alignment horizontal="center" vertical="center" wrapText="1"/>
      <protection locked="0"/>
    </xf>
    <xf numFmtId="15" fontId="33" fillId="0" borderId="8" xfId="0" applyNumberFormat="1" applyFont="1" applyFill="1" applyBorder="1" applyAlignment="1" applyProtection="1">
      <alignment horizontal="left" vertical="center" wrapText="1"/>
      <protection locked="0"/>
    </xf>
    <xf numFmtId="0" fontId="33" fillId="0" borderId="18" xfId="0" applyFont="1" applyFill="1" applyBorder="1" applyAlignment="1">
      <alignment horizontal="center" vertical="top"/>
    </xf>
    <xf numFmtId="0" fontId="33" fillId="0" borderId="8" xfId="0" applyFont="1" applyFill="1" applyBorder="1" applyAlignment="1" applyProtection="1">
      <alignment horizontal="center" vertical="center"/>
      <protection locked="0"/>
    </xf>
    <xf numFmtId="0" fontId="12" fillId="0" borderId="8" xfId="0" applyNumberFormat="1" applyFont="1" applyFill="1" applyBorder="1" applyAlignment="1" applyProtection="1">
      <alignment horizontal="left" vertical="center" wrapText="1"/>
      <protection locked="0"/>
    </xf>
    <xf numFmtId="0" fontId="55" fillId="0" borderId="8" xfId="0" applyFont="1" applyFill="1" applyBorder="1" applyAlignment="1" applyProtection="1">
      <alignment horizontal="left" vertical="center"/>
      <protection locked="0"/>
    </xf>
    <xf numFmtId="0" fontId="55" fillId="0" borderId="8" xfId="0" quotePrefix="1" applyFont="1" applyFill="1" applyBorder="1" applyAlignment="1" applyProtection="1">
      <alignment horizontal="left" vertical="center"/>
      <protection locked="0"/>
    </xf>
    <xf numFmtId="175" fontId="55" fillId="0" borderId="8" xfId="0" applyNumberFormat="1" applyFont="1" applyFill="1" applyBorder="1" applyAlignment="1" applyProtection="1">
      <alignment horizontal="center" vertical="center" wrapText="1"/>
      <protection locked="0"/>
    </xf>
    <xf numFmtId="0" fontId="11" fillId="26" borderId="8" xfId="0" applyFont="1" applyFill="1" applyBorder="1" applyAlignment="1" applyProtection="1">
      <alignment horizontal="left" vertical="center" wrapText="1"/>
      <protection locked="0"/>
    </xf>
    <xf numFmtId="0" fontId="12" fillId="0" borderId="14" xfId="0" applyFont="1" applyFill="1" applyBorder="1" applyAlignment="1" applyProtection="1">
      <alignment horizontal="left" vertical="center"/>
      <protection locked="0"/>
    </xf>
    <xf numFmtId="0" fontId="12" fillId="26" borderId="8" xfId="0" quotePrefix="1" applyFont="1" applyFill="1" applyBorder="1" applyAlignment="1" applyProtection="1">
      <alignment horizontal="left" vertical="center" wrapText="1"/>
      <protection locked="0"/>
    </xf>
    <xf numFmtId="10" fontId="38" fillId="0" borderId="8" xfId="0" applyNumberFormat="1" applyFont="1" applyFill="1" applyBorder="1" applyAlignment="1" applyProtection="1">
      <alignment horizontal="center" vertical="center"/>
      <protection locked="0"/>
    </xf>
    <xf numFmtId="175" fontId="12" fillId="26" borderId="0" xfId="0" applyNumberFormat="1" applyFont="1" applyFill="1" applyBorder="1" applyAlignment="1" applyProtection="1">
      <alignment horizontal="center" vertical="center" wrapText="1"/>
      <protection locked="0"/>
    </xf>
    <xf numFmtId="0" fontId="11" fillId="0" borderId="8" xfId="0" applyFont="1" applyFill="1" applyBorder="1" applyAlignment="1" applyProtection="1">
      <alignment vertical="center" wrapText="1"/>
      <protection locked="0"/>
    </xf>
    <xf numFmtId="0" fontId="12" fillId="0" borderId="16" xfId="0" applyFont="1" applyFill="1" applyBorder="1" applyAlignment="1">
      <alignment horizontal="center" vertical="center" wrapText="1"/>
    </xf>
    <xf numFmtId="0" fontId="11" fillId="26" borderId="8" xfId="0" applyFont="1" applyFill="1" applyBorder="1" applyAlignment="1" applyProtection="1">
      <alignment vertical="center" wrapText="1"/>
      <protection locked="0"/>
    </xf>
    <xf numFmtId="0" fontId="38" fillId="26" borderId="8" xfId="0" applyFont="1" applyFill="1" applyBorder="1" applyAlignment="1" applyProtection="1">
      <alignment horizontal="left" vertical="center"/>
      <protection locked="0"/>
    </xf>
    <xf numFmtId="0" fontId="11" fillId="26" borderId="8" xfId="0" applyFont="1" applyFill="1" applyBorder="1" applyAlignment="1" applyProtection="1">
      <alignment vertical="center"/>
      <protection locked="0"/>
    </xf>
    <xf numFmtId="0" fontId="38" fillId="26" borderId="8" xfId="0" applyFont="1" applyFill="1" applyBorder="1" applyAlignment="1" applyProtection="1">
      <alignment horizontal="left" vertical="center" wrapText="1"/>
      <protection locked="0"/>
    </xf>
    <xf numFmtId="0" fontId="38" fillId="26" borderId="8" xfId="0" applyFont="1" applyFill="1" applyBorder="1" applyAlignment="1" applyProtection="1">
      <alignment horizontal="center" vertical="center" wrapText="1"/>
      <protection locked="0"/>
    </xf>
    <xf numFmtId="175" fontId="38" fillId="26" borderId="8" xfId="0" applyNumberFormat="1" applyFont="1" applyFill="1" applyBorder="1" applyAlignment="1" applyProtection="1">
      <alignment horizontal="center" vertical="center" wrapText="1"/>
      <protection locked="0"/>
    </xf>
    <xf numFmtId="0" fontId="12" fillId="0" borderId="16" xfId="0" applyFont="1" applyFill="1" applyBorder="1" applyAlignment="1">
      <alignment horizontal="center" vertical="top"/>
    </xf>
    <xf numFmtId="0" fontId="38" fillId="0" borderId="8" xfId="0" applyFont="1" applyFill="1" applyBorder="1" applyAlignment="1" applyProtection="1">
      <alignment horizontal="left" vertical="center"/>
      <protection locked="0"/>
    </xf>
    <xf numFmtId="0" fontId="38" fillId="0" borderId="8" xfId="0" applyFont="1" applyFill="1" applyBorder="1" applyAlignment="1" applyProtection="1">
      <alignment horizontal="center" vertical="center" wrapText="1"/>
      <protection locked="0"/>
    </xf>
    <xf numFmtId="175" fontId="38" fillId="0" borderId="8" xfId="0" applyNumberFormat="1" applyFont="1" applyFill="1" applyBorder="1" applyAlignment="1" applyProtection="1">
      <alignment horizontal="center" vertical="center" wrapText="1"/>
      <protection locked="0"/>
    </xf>
    <xf numFmtId="15" fontId="38" fillId="0" borderId="8" xfId="0" applyNumberFormat="1" applyFont="1" applyFill="1" applyBorder="1" applyAlignment="1" applyProtection="1">
      <alignment horizontal="left" vertical="center" wrapText="1"/>
      <protection locked="0"/>
    </xf>
    <xf numFmtId="0" fontId="12" fillId="26" borderId="8" xfId="0" applyFont="1" applyFill="1" applyBorder="1" applyAlignment="1" applyProtection="1">
      <alignment horizontal="left" vertical="center"/>
      <protection locked="0"/>
    </xf>
    <xf numFmtId="0" fontId="12" fillId="26" borderId="16" xfId="0" applyFont="1" applyFill="1" applyBorder="1" applyAlignment="1">
      <alignment horizontal="center" vertical="top"/>
    </xf>
    <xf numFmtId="0" fontId="12" fillId="0" borderId="18" xfId="0" applyFont="1" applyFill="1" applyBorder="1" applyAlignment="1">
      <alignment horizontal="center" vertical="top"/>
    </xf>
    <xf numFmtId="0" fontId="35" fillId="26" borderId="8" xfId="0" applyFont="1" applyFill="1" applyBorder="1" applyAlignment="1" applyProtection="1">
      <alignment horizontal="left" vertical="center" wrapText="1"/>
      <protection locked="0"/>
    </xf>
    <xf numFmtId="0" fontId="12" fillId="26" borderId="8" xfId="0" applyFont="1" applyFill="1" applyBorder="1" applyAlignment="1">
      <alignment horizontal="center" vertical="top"/>
    </xf>
    <xf numFmtId="0" fontId="12" fillId="0" borderId="0" xfId="0" applyFont="1" applyFill="1" applyBorder="1" applyAlignment="1">
      <alignment horizontal="center" vertical="top"/>
    </xf>
    <xf numFmtId="0" fontId="33" fillId="26" borderId="8" xfId="0" applyFont="1" applyFill="1" applyBorder="1" applyAlignment="1" applyProtection="1">
      <alignment horizontal="left" vertical="top" wrapText="1"/>
      <protection locked="0"/>
    </xf>
    <xf numFmtId="0" fontId="12" fillId="26" borderId="8" xfId="0" applyNumberFormat="1" applyFont="1" applyFill="1" applyBorder="1" applyAlignment="1" applyProtection="1">
      <alignment horizontal="left" vertical="center" wrapText="1"/>
      <protection locked="0"/>
    </xf>
    <xf numFmtId="0" fontId="12" fillId="0" borderId="17" xfId="0" applyFont="1" applyFill="1" applyBorder="1" applyAlignment="1">
      <alignment horizontal="center" vertical="top"/>
    </xf>
    <xf numFmtId="0" fontId="38" fillId="0" borderId="8" xfId="0" applyFont="1" applyFill="1" applyBorder="1" applyAlignment="1" applyProtection="1">
      <alignment horizontal="left" vertical="center" wrapText="1"/>
      <protection locked="0"/>
    </xf>
    <xf numFmtId="0" fontId="12" fillId="0" borderId="19" xfId="0" applyFont="1" applyFill="1" applyBorder="1" applyAlignment="1">
      <alignment horizontal="center" vertical="top"/>
    </xf>
    <xf numFmtId="175" fontId="38" fillId="26" borderId="8" xfId="0" quotePrefix="1" applyNumberFormat="1" applyFont="1" applyFill="1" applyBorder="1" applyAlignment="1" applyProtection="1">
      <alignment horizontal="center" vertical="center" wrapText="1"/>
      <protection locked="0"/>
    </xf>
    <xf numFmtId="0" fontId="1" fillId="0" borderId="8" xfId="0" applyFont="1" applyFill="1" applyBorder="1"/>
    <xf numFmtId="0" fontId="11" fillId="27" borderId="8" xfId="0" applyFont="1" applyFill="1" applyBorder="1" applyAlignment="1" applyProtection="1">
      <alignment horizontal="left" vertical="center"/>
      <protection locked="0"/>
    </xf>
    <xf numFmtId="0" fontId="12" fillId="27" borderId="8" xfId="0" applyFont="1" applyFill="1" applyBorder="1" applyAlignment="1" applyProtection="1">
      <alignment horizontal="left" vertical="center"/>
      <protection locked="0"/>
    </xf>
    <xf numFmtId="0" fontId="12" fillId="27" borderId="8" xfId="0" applyFont="1" applyFill="1" applyBorder="1" applyAlignment="1" applyProtection="1">
      <alignment horizontal="left" vertical="center" wrapText="1"/>
      <protection locked="0"/>
    </xf>
    <xf numFmtId="0" fontId="12" fillId="27" borderId="8" xfId="0" applyFont="1" applyFill="1" applyBorder="1" applyAlignment="1" applyProtection="1">
      <alignment horizontal="center" vertical="center" wrapText="1"/>
      <protection locked="0"/>
    </xf>
    <xf numFmtId="0" fontId="12" fillId="27" borderId="0" xfId="0" applyFont="1" applyFill="1" applyAlignment="1">
      <alignment horizontal="left" vertical="center"/>
    </xf>
    <xf numFmtId="175" fontId="12" fillId="27" borderId="8" xfId="0" quotePrefix="1" applyNumberFormat="1" applyFont="1" applyFill="1" applyBorder="1" applyAlignment="1" applyProtection="1">
      <alignment horizontal="center" vertical="center" wrapText="1"/>
      <protection locked="0"/>
    </xf>
    <xf numFmtId="15" fontId="12" fillId="27" borderId="8" xfId="0" applyNumberFormat="1" applyFont="1" applyFill="1" applyBorder="1" applyAlignment="1" applyProtection="1">
      <alignment horizontal="left" vertical="center" wrapText="1"/>
      <protection locked="0"/>
    </xf>
    <xf numFmtId="0" fontId="12" fillId="27" borderId="8" xfId="0" applyFont="1" applyFill="1" applyBorder="1" applyAlignment="1" applyProtection="1">
      <alignment horizontal="center" vertical="center"/>
      <protection locked="0"/>
    </xf>
    <xf numFmtId="10" fontId="12" fillId="27" borderId="8" xfId="0" applyNumberFormat="1" applyFont="1" applyFill="1" applyBorder="1" applyAlignment="1" applyProtection="1">
      <alignment horizontal="center" vertical="center"/>
      <protection locked="0"/>
    </xf>
    <xf numFmtId="0" fontId="38" fillId="27" borderId="8" xfId="0" applyFont="1" applyFill="1" applyBorder="1" applyAlignment="1" applyProtection="1">
      <alignment horizontal="center" vertical="center"/>
      <protection locked="0"/>
    </xf>
    <xf numFmtId="0" fontId="1" fillId="27" borderId="0" xfId="0" applyFont="1" applyFill="1"/>
    <xf numFmtId="0" fontId="12" fillId="28" borderId="8" xfId="0" applyFont="1" applyFill="1" applyBorder="1" applyAlignment="1" applyProtection="1">
      <alignment horizontal="left" vertical="center" wrapText="1"/>
      <protection locked="0"/>
    </xf>
    <xf numFmtId="0" fontId="1" fillId="28" borderId="8" xfId="0" applyFont="1" applyFill="1" applyBorder="1" applyAlignment="1">
      <alignment horizontal="left" wrapText="1"/>
    </xf>
    <xf numFmtId="0" fontId="1" fillId="28" borderId="8" xfId="0" applyFont="1" applyFill="1" applyBorder="1"/>
    <xf numFmtId="0" fontId="1" fillId="28" borderId="8" xfId="0" applyFont="1" applyFill="1" applyBorder="1" applyAlignment="1">
      <alignment horizontal="center"/>
    </xf>
    <xf numFmtId="175" fontId="1" fillId="28" borderId="8" xfId="0" applyNumberFormat="1" applyFont="1" applyFill="1" applyBorder="1" applyAlignment="1">
      <alignment horizontal="center" vertical="center" wrapText="1"/>
    </xf>
    <xf numFmtId="0" fontId="1" fillId="28" borderId="8" xfId="0" applyFont="1" applyFill="1" applyBorder="1" applyAlignment="1">
      <alignment horizontal="center" vertical="center" wrapText="1"/>
    </xf>
    <xf numFmtId="0" fontId="1" fillId="28" borderId="8" xfId="0" applyFont="1" applyFill="1" applyBorder="1" applyAlignment="1">
      <alignment horizontal="center" vertical="center"/>
    </xf>
    <xf numFmtId="0" fontId="1" fillId="28" borderId="8" xfId="0" applyFont="1" applyFill="1" applyBorder="1" applyAlignment="1">
      <alignment horizontal="left" vertical="top"/>
    </xf>
    <xf numFmtId="0" fontId="12" fillId="28" borderId="8" xfId="0" applyFont="1" applyFill="1" applyBorder="1" applyAlignment="1" applyProtection="1">
      <alignment horizontal="center" vertical="center" wrapText="1"/>
      <protection locked="0"/>
    </xf>
    <xf numFmtId="10" fontId="1" fillId="28" borderId="8" xfId="0" applyNumberFormat="1" applyFont="1" applyFill="1" applyBorder="1" applyAlignment="1">
      <alignment horizontal="center"/>
    </xf>
    <xf numFmtId="0" fontId="1" fillId="28" borderId="0" xfId="0" applyFont="1" applyFill="1"/>
    <xf numFmtId="175" fontId="12" fillId="26" borderId="8" xfId="0" applyNumberFormat="1" applyFont="1" applyFill="1" applyBorder="1" applyAlignment="1">
      <alignment horizontal="center" vertical="center" wrapText="1"/>
    </xf>
    <xf numFmtId="0" fontId="11" fillId="0" borderId="8" xfId="0" applyFont="1" applyFill="1" applyBorder="1" applyAlignment="1" applyProtection="1">
      <alignment vertical="center"/>
      <protection locked="0"/>
    </xf>
    <xf numFmtId="15" fontId="12" fillId="0" borderId="8" xfId="0" applyNumberFormat="1" applyFont="1" applyFill="1" applyBorder="1" applyAlignment="1">
      <alignment horizontal="center" vertical="center" wrapText="1"/>
    </xf>
    <xf numFmtId="0" fontId="12" fillId="0" borderId="8" xfId="0" quotePrefix="1" applyFont="1" applyFill="1" applyBorder="1" applyAlignment="1" applyProtection="1">
      <alignment horizontal="center" vertical="center" wrapText="1"/>
      <protection locked="0"/>
    </xf>
    <xf numFmtId="0" fontId="12" fillId="0" borderId="17" xfId="0" applyFont="1" applyFill="1" applyBorder="1" applyAlignment="1">
      <alignment horizontal="center" vertical="center" wrapText="1"/>
    </xf>
    <xf numFmtId="0" fontId="35" fillId="28" borderId="8" xfId="0" applyFont="1" applyFill="1" applyBorder="1" applyAlignment="1" applyProtection="1">
      <alignment horizontal="center" vertical="center" wrapText="1"/>
      <protection locked="0"/>
    </xf>
    <xf numFmtId="0" fontId="11" fillId="28" borderId="8" xfId="0" applyFont="1" applyFill="1" applyBorder="1" applyAlignment="1" applyProtection="1">
      <alignment horizontal="left" vertical="center"/>
      <protection locked="0"/>
    </xf>
    <xf numFmtId="0" fontId="12" fillId="28" borderId="8" xfId="0" quotePrefix="1" applyFont="1" applyFill="1" applyBorder="1" applyAlignment="1" applyProtection="1">
      <alignment horizontal="center" vertical="center" wrapText="1"/>
      <protection locked="0"/>
    </xf>
    <xf numFmtId="175" fontId="12" fillId="28" borderId="8" xfId="0" quotePrefix="1" applyNumberFormat="1" applyFont="1" applyFill="1" applyBorder="1" applyAlignment="1" applyProtection="1">
      <alignment horizontal="center" vertical="center" wrapText="1"/>
      <protection locked="0"/>
    </xf>
    <xf numFmtId="15" fontId="12" fillId="28" borderId="8" xfId="0" applyNumberFormat="1" applyFont="1" applyFill="1" applyBorder="1" applyAlignment="1" applyProtection="1">
      <alignment horizontal="left" vertical="center" wrapText="1"/>
      <protection locked="0"/>
    </xf>
    <xf numFmtId="0" fontId="12" fillId="28" borderId="8" xfId="0" applyFont="1" applyFill="1" applyBorder="1" applyAlignment="1" applyProtection="1">
      <alignment horizontal="center" vertical="center"/>
      <protection locked="0"/>
    </xf>
    <xf numFmtId="10" fontId="12" fillId="28" borderId="8" xfId="0" applyNumberFormat="1" applyFont="1" applyFill="1" applyBorder="1" applyAlignment="1" applyProtection="1">
      <alignment horizontal="center" vertical="center"/>
      <protection locked="0"/>
    </xf>
    <xf numFmtId="0" fontId="38" fillId="28" borderId="8" xfId="0" applyFont="1" applyFill="1" applyBorder="1" applyAlignment="1" applyProtection="1">
      <alignment horizontal="center" vertical="center"/>
      <protection locked="0"/>
    </xf>
    <xf numFmtId="0" fontId="11" fillId="27" borderId="8" xfId="0" applyFont="1" applyFill="1" applyBorder="1" applyAlignment="1" applyProtection="1">
      <alignment vertical="center"/>
      <protection locked="0"/>
    </xf>
    <xf numFmtId="15" fontId="12" fillId="27" borderId="8" xfId="0" applyNumberFormat="1" applyFont="1" applyFill="1" applyBorder="1" applyAlignment="1" applyProtection="1">
      <alignment horizontal="center" vertical="center" wrapText="1"/>
      <protection locked="0"/>
    </xf>
    <xf numFmtId="0" fontId="12" fillId="22" borderId="8" xfId="0" applyFont="1" applyFill="1" applyBorder="1" applyAlignment="1" applyProtection="1">
      <alignment horizontal="left" vertical="center" wrapText="1"/>
      <protection locked="0"/>
    </xf>
    <xf numFmtId="0" fontId="38" fillId="22" borderId="8" xfId="0" applyFont="1" applyFill="1" applyBorder="1" applyAlignment="1" applyProtection="1">
      <alignment horizontal="left" vertical="center" wrapText="1"/>
      <protection locked="0"/>
    </xf>
    <xf numFmtId="0" fontId="12" fillId="22" borderId="8" xfId="0" applyFont="1" applyFill="1" applyBorder="1" applyAlignment="1" applyProtection="1">
      <alignment horizontal="center" vertical="center" wrapText="1"/>
      <protection locked="0"/>
    </xf>
    <xf numFmtId="0" fontId="12" fillId="23" borderId="8" xfId="0" applyFont="1" applyFill="1" applyBorder="1" applyAlignment="1" applyProtection="1">
      <alignment horizontal="left" vertical="center" wrapText="1"/>
      <protection locked="0"/>
    </xf>
    <xf numFmtId="0" fontId="12" fillId="23" borderId="8" xfId="0" applyFont="1" applyFill="1" applyBorder="1" applyAlignment="1" applyProtection="1">
      <alignment horizontal="center" vertical="center" wrapText="1"/>
      <protection locked="0"/>
    </xf>
    <xf numFmtId="0" fontId="12" fillId="29" borderId="8" xfId="0" applyFont="1" applyFill="1" applyBorder="1" applyAlignment="1" applyProtection="1">
      <alignment horizontal="left" vertical="center" wrapText="1"/>
      <protection locked="0"/>
    </xf>
    <xf numFmtId="0" fontId="38" fillId="29" borderId="8" xfId="0" applyFont="1" applyFill="1" applyBorder="1" applyAlignment="1" applyProtection="1">
      <alignment horizontal="left" vertical="center" wrapText="1"/>
      <protection locked="0"/>
    </xf>
    <xf numFmtId="0" fontId="12" fillId="29" borderId="8"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top" wrapText="1"/>
      <protection locked="0"/>
    </xf>
    <xf numFmtId="0" fontId="12" fillId="22" borderId="8" xfId="0" quotePrefix="1" applyFont="1" applyFill="1" applyBorder="1" applyAlignment="1" applyProtection="1">
      <alignment horizontal="left" vertical="center"/>
      <protection locked="0"/>
    </xf>
    <xf numFmtId="0" fontId="11" fillId="20" borderId="8" xfId="0" applyFont="1" applyFill="1" applyBorder="1" applyAlignment="1" applyProtection="1">
      <alignment vertical="center" wrapText="1"/>
      <protection locked="0"/>
    </xf>
    <xf numFmtId="0" fontId="12" fillId="20" borderId="8" xfId="0" applyFont="1" applyFill="1" applyBorder="1" applyAlignment="1" applyProtection="1">
      <alignment horizontal="left" vertical="center" wrapText="1"/>
      <protection locked="0"/>
    </xf>
    <xf numFmtId="0" fontId="38" fillId="20" borderId="8" xfId="0" applyFont="1" applyFill="1" applyBorder="1" applyAlignment="1" applyProtection="1">
      <alignment horizontal="left" vertical="center" wrapText="1"/>
      <protection locked="0"/>
    </xf>
    <xf numFmtId="0" fontId="12" fillId="20" borderId="8" xfId="0" applyFont="1" applyFill="1" applyBorder="1" applyAlignment="1" applyProtection="1">
      <alignment horizontal="center" vertical="center" wrapText="1"/>
      <protection locked="0"/>
    </xf>
    <xf numFmtId="175" fontId="12" fillId="20" borderId="8" xfId="0" applyNumberFormat="1" applyFont="1" applyFill="1" applyBorder="1" applyAlignment="1" applyProtection="1">
      <alignment horizontal="center" vertical="center" wrapText="1"/>
      <protection locked="0"/>
    </xf>
    <xf numFmtId="175" fontId="12" fillId="20" borderId="8" xfId="0" quotePrefix="1" applyNumberFormat="1" applyFont="1" applyFill="1" applyBorder="1" applyAlignment="1" applyProtection="1">
      <alignment horizontal="center" vertical="center" wrapText="1"/>
      <protection locked="0"/>
    </xf>
    <xf numFmtId="15" fontId="12" fillId="20" borderId="8" xfId="0" applyNumberFormat="1" applyFont="1" applyFill="1" applyBorder="1" applyAlignment="1" applyProtection="1">
      <alignment horizontal="left" vertical="center" wrapText="1"/>
      <protection locked="0"/>
    </xf>
    <xf numFmtId="15" fontId="12" fillId="20" borderId="8" xfId="0" applyNumberFormat="1" applyFont="1" applyFill="1" applyBorder="1" applyAlignment="1" applyProtection="1">
      <alignment horizontal="center" vertical="center" wrapText="1"/>
      <protection locked="0"/>
    </xf>
    <xf numFmtId="0" fontId="12" fillId="20" borderId="8" xfId="0" applyFont="1" applyFill="1" applyBorder="1" applyAlignment="1" applyProtection="1">
      <alignment horizontal="center" vertical="center"/>
      <protection locked="0"/>
    </xf>
    <xf numFmtId="0" fontId="38" fillId="20" borderId="8"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wrapText="1"/>
      <protection locked="0"/>
    </xf>
    <xf numFmtId="10" fontId="60" fillId="0" borderId="8" xfId="0" applyNumberFormat="1" applyFont="1" applyFill="1" applyBorder="1" applyAlignment="1" applyProtection="1">
      <alignment horizontal="center" vertical="center"/>
      <protection locked="0"/>
    </xf>
    <xf numFmtId="0" fontId="12" fillId="0" borderId="8" xfId="0" applyFont="1" applyFill="1" applyBorder="1" applyAlignment="1" applyProtection="1">
      <alignment vertical="top" wrapText="1"/>
      <protection locked="0"/>
    </xf>
    <xf numFmtId="0" fontId="12" fillId="0" borderId="8" xfId="0" applyNumberFormat="1" applyFont="1" applyFill="1" applyBorder="1" applyAlignment="1" applyProtection="1">
      <alignment horizontal="left" vertical="top" wrapText="1"/>
      <protection locked="0"/>
    </xf>
    <xf numFmtId="0" fontId="12" fillId="0" borderId="15" xfId="0" applyFont="1" applyFill="1" applyBorder="1" applyAlignment="1" applyProtection="1">
      <alignment horizontal="center" vertical="center" wrapText="1"/>
      <protection locked="0"/>
    </xf>
    <xf numFmtId="15" fontId="12" fillId="0" borderId="8" xfId="0" applyNumberFormat="1" applyFont="1" applyFill="1" applyBorder="1" applyAlignment="1" applyProtection="1">
      <alignment horizontal="center" vertical="top" wrapText="1"/>
      <protection locked="0"/>
    </xf>
    <xf numFmtId="0" fontId="38" fillId="0" borderId="8" xfId="0" applyFont="1" applyFill="1" applyBorder="1" applyAlignment="1" applyProtection="1">
      <alignment horizontal="center" vertical="top"/>
      <protection locked="0"/>
    </xf>
    <xf numFmtId="0" fontId="12" fillId="0" borderId="15" xfId="0" applyFont="1" applyFill="1" applyBorder="1" applyAlignment="1" applyProtection="1">
      <alignment vertical="center" wrapText="1"/>
      <protection locked="0"/>
    </xf>
    <xf numFmtId="0" fontId="12" fillId="0" borderId="15" xfId="0" applyNumberFormat="1" applyFont="1" applyFill="1" applyBorder="1" applyAlignment="1" applyProtection="1">
      <alignment horizontal="left" vertical="center" wrapText="1"/>
      <protection locked="0"/>
    </xf>
    <xf numFmtId="0" fontId="12" fillId="0" borderId="15" xfId="0" applyFont="1" applyFill="1" applyBorder="1" applyAlignment="1" applyProtection="1">
      <alignment horizontal="center" vertical="top" wrapText="1"/>
      <protection locked="0"/>
    </xf>
    <xf numFmtId="0" fontId="12" fillId="0" borderId="8" xfId="0" applyFont="1" applyFill="1" applyBorder="1" applyAlignment="1" applyProtection="1">
      <alignment horizontal="left" vertical="top" wrapText="1"/>
      <protection locked="0"/>
    </xf>
    <xf numFmtId="0" fontId="12" fillId="0" borderId="20" xfId="0" applyFont="1" applyFill="1" applyBorder="1" applyAlignment="1" applyProtection="1">
      <alignment horizontal="center" vertical="center" wrapText="1"/>
      <protection locked="0"/>
    </xf>
    <xf numFmtId="15" fontId="12" fillId="0" borderId="8" xfId="0" applyNumberFormat="1" applyFont="1" applyFill="1" applyBorder="1" applyAlignment="1" applyProtection="1">
      <alignment horizontal="left" vertical="top" wrapText="1"/>
      <protection locked="0"/>
    </xf>
    <xf numFmtId="0" fontId="12" fillId="0" borderId="13" xfId="0" applyFont="1" applyFill="1" applyBorder="1" applyAlignment="1" applyProtection="1">
      <alignment vertical="center" wrapText="1"/>
      <protection locked="0"/>
    </xf>
    <xf numFmtId="0" fontId="12" fillId="0" borderId="13" xfId="0" applyNumberFormat="1" applyFont="1" applyFill="1" applyBorder="1" applyAlignment="1" applyProtection="1">
      <alignment horizontal="left" vertical="center" wrapText="1"/>
      <protection locked="0"/>
    </xf>
    <xf numFmtId="0" fontId="12" fillId="0" borderId="13" xfId="0" applyFont="1" applyFill="1" applyBorder="1" applyAlignment="1" applyProtection="1">
      <alignment horizontal="center" vertical="top" wrapText="1"/>
      <protection locked="0"/>
    </xf>
    <xf numFmtId="15" fontId="12" fillId="0" borderId="8" xfId="0" applyNumberFormat="1" applyFont="1" applyFill="1" applyBorder="1" applyAlignment="1" applyProtection="1">
      <alignment vertical="top" wrapText="1"/>
      <protection locked="0"/>
    </xf>
    <xf numFmtId="0" fontId="12" fillId="0" borderId="14" xfId="0" applyFont="1" applyFill="1" applyBorder="1" applyAlignment="1" applyProtection="1">
      <alignment vertical="center" wrapText="1"/>
      <protection locked="0"/>
    </xf>
    <xf numFmtId="0" fontId="12" fillId="0" borderId="8" xfId="0" applyFont="1" applyFill="1" applyBorder="1" applyAlignment="1" applyProtection="1">
      <alignment vertical="center" wrapText="1"/>
      <protection locked="0"/>
    </xf>
    <xf numFmtId="0" fontId="35" fillId="30" borderId="8" xfId="0" applyFont="1" applyFill="1" applyBorder="1" applyAlignment="1" applyProtection="1">
      <alignment horizontal="center" vertical="center"/>
      <protection locked="0"/>
    </xf>
    <xf numFmtId="0" fontId="11" fillId="30" borderId="8" xfId="0" applyFont="1" applyFill="1" applyBorder="1" applyAlignment="1" applyProtection="1">
      <alignment vertical="center"/>
      <protection locked="0"/>
    </xf>
    <xf numFmtId="0" fontId="12" fillId="30" borderId="8" xfId="0" applyFont="1" applyFill="1" applyBorder="1" applyAlignment="1" applyProtection="1">
      <alignment horizontal="left" vertical="center" wrapText="1"/>
      <protection locked="0"/>
    </xf>
    <xf numFmtId="0" fontId="12" fillId="30" borderId="8" xfId="0" applyNumberFormat="1" applyFont="1" applyFill="1" applyBorder="1" applyAlignment="1" applyProtection="1">
      <alignment horizontal="center" vertical="center" wrapText="1"/>
      <protection locked="0"/>
    </xf>
    <xf numFmtId="0" fontId="12" fillId="30" borderId="8" xfId="0" applyFont="1" applyFill="1" applyBorder="1" applyAlignment="1" applyProtection="1">
      <alignment horizontal="center" vertical="top" wrapText="1"/>
      <protection locked="0"/>
    </xf>
    <xf numFmtId="0" fontId="12" fillId="30" borderId="8" xfId="0" applyFont="1" applyFill="1" applyBorder="1" applyAlignment="1" applyProtection="1">
      <alignment horizontal="center" vertical="center" wrapText="1"/>
      <protection locked="0"/>
    </xf>
    <xf numFmtId="175" fontId="12" fillId="30" borderId="8" xfId="0" applyNumberFormat="1" applyFont="1" applyFill="1" applyBorder="1" applyAlignment="1" applyProtection="1">
      <alignment horizontal="center" vertical="center" wrapText="1"/>
      <protection locked="0"/>
    </xf>
    <xf numFmtId="15" fontId="12" fillId="30" borderId="8" xfId="0" applyNumberFormat="1" applyFont="1" applyFill="1" applyBorder="1" applyAlignment="1" applyProtection="1">
      <alignment vertical="top" wrapText="1"/>
      <protection locked="0"/>
    </xf>
    <xf numFmtId="0" fontId="12" fillId="30" borderId="8" xfId="0" applyFont="1" applyFill="1" applyBorder="1" applyAlignment="1" applyProtection="1">
      <alignment horizontal="center" vertical="center"/>
      <protection locked="0"/>
    </xf>
    <xf numFmtId="10" fontId="60" fillId="30" borderId="8" xfId="0" applyNumberFormat="1" applyFont="1" applyFill="1" applyBorder="1" applyAlignment="1" applyProtection="1">
      <alignment horizontal="center" vertical="center"/>
      <protection locked="0"/>
    </xf>
    <xf numFmtId="0" fontId="38" fillId="30" borderId="8" xfId="0" applyFont="1" applyFill="1" applyBorder="1" applyAlignment="1" applyProtection="1">
      <alignment horizontal="center" vertical="center"/>
      <protection locked="0"/>
    </xf>
    <xf numFmtId="0" fontId="1" fillId="30" borderId="0" xfId="0" applyFont="1" applyFill="1"/>
    <xf numFmtId="0" fontId="12" fillId="30" borderId="8" xfId="0" applyFont="1" applyFill="1" applyBorder="1" applyAlignment="1" applyProtection="1">
      <alignment vertical="center" wrapText="1"/>
      <protection locked="0"/>
    </xf>
    <xf numFmtId="0" fontId="12" fillId="30" borderId="8" xfId="0" applyNumberFormat="1" applyFont="1" applyFill="1" applyBorder="1" applyAlignment="1" applyProtection="1">
      <alignment horizontal="left" vertical="top" wrapText="1"/>
      <protection locked="0"/>
    </xf>
    <xf numFmtId="0" fontId="11" fillId="20" borderId="8" xfId="0" applyFont="1" applyFill="1" applyBorder="1" applyAlignment="1" applyProtection="1">
      <alignment horizontal="center" vertical="center" wrapText="1"/>
      <protection locked="0"/>
    </xf>
    <xf numFmtId="10" fontId="12" fillId="20" borderId="8" xfId="0" applyNumberFormat="1" applyFont="1" applyFill="1" applyBorder="1" applyAlignment="1" applyProtection="1">
      <alignment horizontal="center" vertical="center"/>
      <protection locked="0"/>
    </xf>
    <xf numFmtId="10" fontId="12" fillId="0" borderId="8" xfId="0" applyNumberFormat="1" applyFont="1" applyFill="1" applyBorder="1" applyAlignment="1" applyProtection="1">
      <alignment horizontal="center" vertical="center" wrapText="1"/>
      <protection locked="0"/>
    </xf>
    <xf numFmtId="0" fontId="38" fillId="0" borderId="8" xfId="0" applyNumberFormat="1" applyFont="1" applyFill="1" applyBorder="1" applyAlignment="1" applyProtection="1">
      <alignment horizontal="left" vertical="center" wrapText="1"/>
      <protection locked="0"/>
    </xf>
    <xf numFmtId="175" fontId="38" fillId="0" borderId="8" xfId="0" quotePrefix="1" applyNumberFormat="1" applyFont="1" applyFill="1" applyBorder="1" applyAlignment="1" applyProtection="1">
      <alignment horizontal="center" vertical="center" wrapText="1"/>
      <protection locked="0"/>
    </xf>
    <xf numFmtId="175" fontId="12" fillId="32" borderId="8" xfId="0" quotePrefix="1" applyNumberFormat="1" applyFont="1" applyFill="1" applyBorder="1" applyAlignment="1" applyProtection="1">
      <alignment horizontal="center" vertical="center" wrapText="1"/>
      <protection locked="0"/>
    </xf>
    <xf numFmtId="0" fontId="1" fillId="0" borderId="4" xfId="0" applyFont="1" applyBorder="1" applyAlignment="1">
      <alignment vertical="center" wrapText="1"/>
    </xf>
    <xf numFmtId="0" fontId="1" fillId="0" borderId="8" xfId="0" applyFont="1" applyBorder="1" applyAlignment="1">
      <alignment horizontal="center" vertical="center" wrapText="1"/>
    </xf>
    <xf numFmtId="175" fontId="12" fillId="32" borderId="8" xfId="0" applyNumberFormat="1" applyFont="1" applyFill="1" applyBorder="1" applyAlignment="1" applyProtection="1">
      <alignment horizontal="center" vertical="center" wrapText="1"/>
      <protection locked="0"/>
    </xf>
    <xf numFmtId="0" fontId="1" fillId="0" borderId="13" xfId="0" applyFont="1" applyBorder="1" applyAlignment="1">
      <alignment horizontal="center" vertical="center" wrapText="1"/>
    </xf>
    <xf numFmtId="0" fontId="11" fillId="21" borderId="8" xfId="0" applyFont="1" applyFill="1" applyBorder="1" applyAlignment="1" applyProtection="1">
      <alignment vertical="center"/>
      <protection locked="0"/>
    </xf>
    <xf numFmtId="0" fontId="12" fillId="21" borderId="8" xfId="0" applyFont="1" applyFill="1" applyBorder="1" applyAlignment="1" applyProtection="1">
      <alignment horizontal="left" vertical="center" wrapText="1"/>
      <protection locked="0"/>
    </xf>
    <xf numFmtId="0" fontId="12" fillId="21" borderId="8" xfId="0" applyNumberFormat="1" applyFont="1" applyFill="1" applyBorder="1" applyAlignment="1" applyProtection="1">
      <alignment horizontal="left" vertical="center" wrapText="1"/>
      <protection locked="0"/>
    </xf>
    <xf numFmtId="0" fontId="12" fillId="21" borderId="8" xfId="0" applyFont="1" applyFill="1" applyBorder="1" applyAlignment="1" applyProtection="1">
      <alignment horizontal="center" vertical="center" wrapText="1"/>
      <protection locked="0"/>
    </xf>
    <xf numFmtId="0" fontId="12" fillId="21" borderId="8" xfId="0" quotePrefix="1" applyFont="1" applyFill="1" applyBorder="1" applyAlignment="1" applyProtection="1">
      <alignment horizontal="left" vertical="center" wrapText="1"/>
      <protection locked="0"/>
    </xf>
    <xf numFmtId="175" fontId="12" fillId="21" borderId="8" xfId="0" applyNumberFormat="1" applyFont="1" applyFill="1" applyBorder="1" applyAlignment="1" applyProtection="1">
      <alignment horizontal="center" vertical="center" wrapText="1"/>
      <protection locked="0"/>
    </xf>
    <xf numFmtId="175" fontId="12" fillId="21" borderId="8" xfId="0" quotePrefix="1" applyNumberFormat="1" applyFont="1" applyFill="1" applyBorder="1" applyAlignment="1" applyProtection="1">
      <alignment horizontal="center" vertical="center" wrapText="1"/>
      <protection locked="0"/>
    </xf>
    <xf numFmtId="15" fontId="12" fillId="21" borderId="8" xfId="0" applyNumberFormat="1" applyFont="1" applyFill="1" applyBorder="1" applyAlignment="1" applyProtection="1">
      <alignment horizontal="left" vertical="center" wrapText="1"/>
      <protection locked="0"/>
    </xf>
    <xf numFmtId="0" fontId="12" fillId="21" borderId="8" xfId="0" applyFont="1" applyFill="1" applyBorder="1" applyAlignment="1" applyProtection="1">
      <alignment horizontal="center" vertical="center"/>
      <protection locked="0"/>
    </xf>
    <xf numFmtId="0" fontId="38" fillId="21" borderId="8" xfId="0" applyFont="1" applyFill="1" applyBorder="1" applyAlignment="1" applyProtection="1">
      <alignment horizontal="center" vertical="center"/>
      <protection locked="0"/>
    </xf>
    <xf numFmtId="0" fontId="1" fillId="21" borderId="0" xfId="0" applyFont="1" applyFill="1"/>
    <xf numFmtId="0" fontId="1" fillId="20" borderId="8" xfId="0" applyFont="1" applyFill="1" applyBorder="1" applyAlignment="1">
      <alignment horizontal="center" vertical="center"/>
    </xf>
    <xf numFmtId="0" fontId="11" fillId="20" borderId="8" xfId="0" applyFont="1" applyFill="1" applyBorder="1" applyAlignment="1" applyProtection="1">
      <alignment vertical="center"/>
      <protection locked="0"/>
    </xf>
    <xf numFmtId="0" fontId="12" fillId="20" borderId="8" xfId="0" applyFont="1" applyFill="1" applyBorder="1" applyAlignment="1" applyProtection="1">
      <alignment vertical="center"/>
      <protection locked="0"/>
    </xf>
    <xf numFmtId="10" fontId="1" fillId="0" borderId="14" xfId="0" applyNumberFormat="1" applyFont="1" applyFill="1" applyBorder="1" applyAlignment="1">
      <alignment horizontal="center" vertical="center"/>
    </xf>
    <xf numFmtId="0" fontId="1" fillId="29" borderId="13" xfId="0" applyFont="1" applyFill="1" applyBorder="1" applyAlignment="1">
      <alignment horizontal="center" vertical="center"/>
    </xf>
    <xf numFmtId="10" fontId="1" fillId="0" borderId="13" xfId="0" applyNumberFormat="1" applyFont="1" applyFill="1" applyBorder="1" applyAlignment="1">
      <alignment horizontal="center" vertical="center"/>
    </xf>
    <xf numFmtId="0" fontId="1" fillId="0" borderId="13" xfId="0" applyFont="1" applyFill="1" applyBorder="1" applyAlignment="1">
      <alignment horizontal="left" vertical="top" wrapText="1"/>
    </xf>
    <xf numFmtId="0" fontId="1" fillId="0" borderId="0" xfId="0" applyFont="1" applyFill="1" applyAlignment="1">
      <alignment vertical="top"/>
    </xf>
    <xf numFmtId="0" fontId="38" fillId="27" borderId="8" xfId="0" applyFont="1" applyFill="1" applyBorder="1" applyAlignment="1" applyProtection="1">
      <alignment horizontal="left" vertical="center"/>
      <protection locked="0"/>
    </xf>
    <xf numFmtId="0" fontId="38" fillId="27" borderId="8" xfId="0" applyFont="1" applyFill="1" applyBorder="1" applyAlignment="1" applyProtection="1">
      <alignment horizontal="left" vertical="center" wrapText="1"/>
      <protection locked="0"/>
    </xf>
    <xf numFmtId="0" fontId="38" fillId="27" borderId="8" xfId="0" applyFont="1" applyFill="1" applyBorder="1" applyAlignment="1" applyProtection="1">
      <alignment horizontal="center" vertical="center" wrapText="1"/>
      <protection locked="0"/>
    </xf>
    <xf numFmtId="0" fontId="38" fillId="27" borderId="8" xfId="0" quotePrefix="1" applyFont="1" applyFill="1" applyBorder="1" applyAlignment="1" applyProtection="1">
      <alignment horizontal="center" vertical="center" wrapText="1"/>
      <protection locked="0"/>
    </xf>
    <xf numFmtId="15" fontId="12" fillId="27" borderId="17" xfId="0" applyNumberFormat="1" applyFont="1" applyFill="1" applyBorder="1" applyAlignment="1">
      <alignment horizontal="center" vertical="center"/>
    </xf>
    <xf numFmtId="15" fontId="38" fillId="27" borderId="8" xfId="0" applyNumberFormat="1" applyFont="1" applyFill="1" applyBorder="1" applyAlignment="1" applyProtection="1">
      <alignment horizontal="left" vertical="center" wrapText="1"/>
      <protection locked="0"/>
    </xf>
    <xf numFmtId="0" fontId="12" fillId="27" borderId="17" xfId="0" applyFont="1" applyFill="1" applyBorder="1" applyAlignment="1">
      <alignment horizontal="center" vertical="center"/>
    </xf>
    <xf numFmtId="10" fontId="38" fillId="27" borderId="8" xfId="0" applyNumberFormat="1"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1" fillId="0" borderId="8" xfId="0" applyFont="1" applyFill="1" applyBorder="1" applyAlignment="1" applyProtection="1">
      <alignment horizontal="center"/>
      <protection locked="0"/>
    </xf>
    <xf numFmtId="0" fontId="1" fillId="0" borderId="8" xfId="0" applyFont="1" applyBorder="1"/>
    <xf numFmtId="0" fontId="1" fillId="0" borderId="0" xfId="0" applyFont="1" applyAlignment="1">
      <alignment horizontal="left" wrapText="1"/>
    </xf>
    <xf numFmtId="0" fontId="1" fillId="0" borderId="0" xfId="0" applyFont="1" applyAlignment="1">
      <alignment vertical="center" wrapText="1"/>
    </xf>
    <xf numFmtId="0" fontId="1" fillId="0" borderId="0" xfId="0" applyFont="1" applyAlignment="1">
      <alignment horizontal="center"/>
    </xf>
    <xf numFmtId="10" fontId="1" fillId="0" borderId="0" xfId="0" applyNumberFormat="1" applyFont="1" applyAlignment="1">
      <alignment horizontal="center"/>
    </xf>
    <xf numFmtId="0" fontId="1" fillId="0" borderId="8" xfId="0" applyFont="1" applyFill="1" applyBorder="1" applyAlignment="1">
      <alignment horizontal="left"/>
    </xf>
    <xf numFmtId="10" fontId="1" fillId="0" borderId="8" xfId="0" applyNumberFormat="1" applyFont="1" applyFill="1" applyBorder="1" applyAlignment="1">
      <alignment horizontal="center" vertical="center"/>
    </xf>
    <xf numFmtId="0" fontId="1" fillId="0" borderId="8" xfId="0" applyFont="1" applyFill="1" applyBorder="1" applyAlignment="1">
      <alignment horizontal="left" vertical="top" wrapText="1"/>
    </xf>
    <xf numFmtId="0" fontId="61" fillId="0" borderId="21" xfId="0" applyFont="1" applyBorder="1" applyAlignment="1">
      <alignment horizontal="center" vertical="center"/>
    </xf>
    <xf numFmtId="0" fontId="61" fillId="0" borderId="22" xfId="0" applyFont="1" applyBorder="1" applyAlignment="1">
      <alignment vertical="center"/>
    </xf>
    <xf numFmtId="0" fontId="61" fillId="0" borderId="22" xfId="0" applyFont="1" applyBorder="1" applyAlignment="1">
      <alignment horizontal="center" vertical="center"/>
    </xf>
    <xf numFmtId="0" fontId="62" fillId="0" borderId="23" xfId="0" applyFont="1" applyBorder="1" applyAlignment="1">
      <alignment vertical="center" wrapText="1"/>
    </xf>
    <xf numFmtId="0" fontId="63" fillId="0" borderId="22" xfId="0" applyFont="1" applyBorder="1" applyAlignment="1">
      <alignment vertical="center" wrapText="1"/>
    </xf>
    <xf numFmtId="0" fontId="61" fillId="0" borderId="23" xfId="0" applyFont="1" applyBorder="1" applyAlignment="1">
      <alignment vertical="center" wrapText="1"/>
    </xf>
    <xf numFmtId="0" fontId="61" fillId="0" borderId="22" xfId="0" applyFont="1" applyBorder="1" applyAlignment="1">
      <alignment vertical="center" wrapText="1"/>
    </xf>
    <xf numFmtId="0" fontId="63" fillId="0" borderId="23" xfId="0" applyFont="1" applyBorder="1" applyAlignment="1">
      <alignment vertical="center" wrapText="1"/>
    </xf>
    <xf numFmtId="0" fontId="60" fillId="0" borderId="8" xfId="0" applyFont="1" applyFill="1" applyBorder="1" applyAlignment="1" applyProtection="1">
      <alignment horizontal="left" vertical="center" wrapText="1"/>
      <protection locked="0"/>
    </xf>
    <xf numFmtId="175" fontId="60" fillId="0" borderId="8" xfId="0" quotePrefix="1" applyNumberFormat="1" applyFont="1" applyFill="1" applyBorder="1" applyAlignment="1" applyProtection="1">
      <alignment horizontal="center" vertical="center" wrapText="1"/>
      <protection locked="0"/>
    </xf>
    <xf numFmtId="174" fontId="64" fillId="26" borderId="8" xfId="0" applyNumberFormat="1" applyFont="1" applyFill="1" applyBorder="1" applyAlignment="1" applyProtection="1">
      <alignment horizontal="left" wrapText="1"/>
      <protection locked="0"/>
    </xf>
    <xf numFmtId="0" fontId="64" fillId="0" borderId="8" xfId="0" applyFont="1" applyFill="1" applyBorder="1" applyAlignment="1" applyProtection="1">
      <alignment horizontal="center" vertical="center"/>
      <protection locked="0"/>
    </xf>
    <xf numFmtId="0" fontId="60" fillId="0" borderId="8" xfId="0" applyFont="1" applyFill="1" applyBorder="1" applyAlignment="1" applyProtection="1">
      <alignment horizontal="center" vertical="center"/>
      <protection locked="0"/>
    </xf>
    <xf numFmtId="0" fontId="64" fillId="0" borderId="8" xfId="0" applyFont="1" applyFill="1" applyBorder="1" applyAlignment="1" applyProtection="1">
      <alignment horizontal="left" vertical="top" wrapText="1"/>
      <protection locked="0"/>
    </xf>
    <xf numFmtId="174" fontId="64" fillId="0" borderId="8" xfId="0" applyNumberFormat="1" applyFont="1" applyFill="1" applyBorder="1" applyAlignment="1" applyProtection="1">
      <alignment horizontal="left" vertical="top" wrapText="1"/>
      <protection locked="0"/>
    </xf>
    <xf numFmtId="0" fontId="7" fillId="0" borderId="8" xfId="0" applyFont="1" applyFill="1" applyBorder="1" applyAlignment="1"/>
    <xf numFmtId="0" fontId="1" fillId="0" borderId="8" xfId="0" applyFont="1" applyBorder="1" applyAlignment="1">
      <alignment horizontal="left" wrapText="1"/>
    </xf>
    <xf numFmtId="10" fontId="1" fillId="0" borderId="8" xfId="0" applyNumberFormat="1" applyFont="1" applyBorder="1" applyAlignment="1">
      <alignment horizontal="center"/>
    </xf>
    <xf numFmtId="0" fontId="41" fillId="21" borderId="8" xfId="0" applyFont="1" applyFill="1" applyBorder="1" applyAlignment="1" applyProtection="1">
      <alignment horizontal="center" vertical="center"/>
      <protection locked="0"/>
    </xf>
    <xf numFmtId="0" fontId="11" fillId="0" borderId="8" xfId="0" applyFont="1" applyFill="1" applyBorder="1" applyAlignment="1">
      <alignment vertical="center" wrapText="1"/>
    </xf>
    <xf numFmtId="0" fontId="12" fillId="26" borderId="8" xfId="0" quotePrefix="1" applyFont="1" applyFill="1" applyBorder="1" applyAlignment="1" applyProtection="1">
      <alignment horizontal="left" vertical="center"/>
      <protection locked="0"/>
    </xf>
    <xf numFmtId="0" fontId="39" fillId="33" borderId="15" xfId="0" applyFont="1" applyFill="1" applyBorder="1" applyAlignment="1" applyProtection="1">
      <alignment horizontal="center" vertical="center" wrapText="1"/>
      <protection locked="0"/>
    </xf>
    <xf numFmtId="10" fontId="39" fillId="33" borderId="15" xfId="0" applyNumberFormat="1" applyFont="1" applyFill="1" applyBorder="1" applyAlignment="1" applyProtection="1">
      <alignment horizontal="center" vertical="center" wrapText="1"/>
      <protection locked="0"/>
    </xf>
    <xf numFmtId="0" fontId="39" fillId="33" borderId="15" xfId="0" applyFont="1" applyFill="1" applyBorder="1" applyAlignment="1" applyProtection="1">
      <alignment horizontal="center" vertical="center"/>
      <protection locked="0"/>
    </xf>
    <xf numFmtId="0" fontId="40" fillId="33" borderId="15" xfId="0" applyFont="1" applyFill="1" applyBorder="1" applyAlignment="1" applyProtection="1">
      <alignment vertical="center"/>
      <protection locked="0"/>
    </xf>
    <xf numFmtId="0" fontId="7" fillId="33" borderId="15" xfId="0" applyFont="1" applyFill="1" applyBorder="1" applyAlignment="1" applyProtection="1">
      <alignment horizontal="center" vertical="center" wrapText="1"/>
      <protection locked="0"/>
    </xf>
    <xf numFmtId="174" fontId="7" fillId="33" borderId="15" xfId="0" applyNumberFormat="1" applyFont="1" applyFill="1" applyBorder="1" applyAlignment="1" applyProtection="1">
      <alignment horizontal="center" vertical="center" wrapText="1"/>
      <protection locked="0"/>
    </xf>
    <xf numFmtId="10" fontId="1" fillId="0" borderId="15" xfId="0" applyNumberFormat="1" applyFont="1" applyFill="1" applyBorder="1" applyAlignment="1">
      <alignment horizontal="center" vertical="center"/>
    </xf>
    <xf numFmtId="10" fontId="12" fillId="0" borderId="15" xfId="0" applyNumberFormat="1" applyFont="1" applyFill="1" applyBorder="1" applyAlignment="1" applyProtection="1">
      <alignment horizontal="center" vertical="center"/>
      <protection locked="0"/>
    </xf>
    <xf numFmtId="2" fontId="1" fillId="0" borderId="8" xfId="0" applyNumberFormat="1" applyFont="1" applyFill="1" applyBorder="1" applyAlignment="1">
      <alignment horizontal="center" vertical="center"/>
    </xf>
    <xf numFmtId="2" fontId="1" fillId="26" borderId="8" xfId="0" applyNumberFormat="1" applyFont="1" applyFill="1" applyBorder="1" applyAlignment="1">
      <alignment horizontal="center" vertical="center"/>
    </xf>
    <xf numFmtId="2" fontId="1" fillId="21" borderId="8" xfId="0" applyNumberFormat="1" applyFont="1" applyFill="1" applyBorder="1" applyAlignment="1">
      <alignment horizontal="center" vertical="center"/>
    </xf>
    <xf numFmtId="2" fontId="1" fillId="0" borderId="0" xfId="0" applyNumberFormat="1" applyFont="1" applyAlignment="1">
      <alignment horizontal="center" vertical="center"/>
    </xf>
    <xf numFmtId="2" fontId="39" fillId="33" borderId="8" xfId="0" applyNumberFormat="1" applyFont="1" applyFill="1" applyBorder="1" applyAlignment="1" applyProtection="1">
      <alignment horizontal="center" vertical="center" wrapText="1"/>
      <protection locked="0"/>
    </xf>
    <xf numFmtId="17" fontId="65" fillId="33" borderId="15" xfId="0" applyNumberFormat="1" applyFont="1" applyFill="1" applyBorder="1" applyAlignment="1" applyProtection="1">
      <alignment horizontal="center" vertical="center" wrapText="1"/>
      <protection locked="0"/>
    </xf>
    <xf numFmtId="0" fontId="4" fillId="0" borderId="8" xfId="0" applyFont="1" applyFill="1" applyBorder="1" applyAlignment="1">
      <alignment horizontal="center" vertical="center"/>
    </xf>
    <xf numFmtId="0" fontId="42" fillId="0" borderId="8" xfId="0" applyFont="1" applyFill="1" applyBorder="1" applyAlignment="1" applyProtection="1">
      <alignment horizontal="left" vertical="center"/>
      <protection locked="0"/>
    </xf>
    <xf numFmtId="0" fontId="42" fillId="0" borderId="8" xfId="0" applyFont="1" applyFill="1" applyBorder="1" applyAlignment="1" applyProtection="1">
      <alignment horizontal="left" vertical="center" wrapText="1"/>
      <protection locked="0"/>
    </xf>
    <xf numFmtId="0" fontId="42" fillId="0" borderId="8" xfId="0" applyFont="1" applyFill="1" applyBorder="1" applyAlignment="1" applyProtection="1">
      <alignment horizontal="center" vertical="center"/>
      <protection locked="0"/>
    </xf>
    <xf numFmtId="0" fontId="43" fillId="0" borderId="15" xfId="0" applyFont="1" applyFill="1" applyBorder="1" applyAlignment="1">
      <alignment vertical="center"/>
    </xf>
    <xf numFmtId="0" fontId="66" fillId="0" borderId="8" xfId="0" applyFont="1" applyFill="1" applyBorder="1" applyAlignment="1" applyProtection="1">
      <alignment horizontal="left" vertical="center"/>
      <protection locked="0"/>
    </xf>
    <xf numFmtId="0" fontId="66" fillId="0" borderId="8" xfId="0" applyFont="1" applyFill="1" applyBorder="1" applyAlignment="1" applyProtection="1">
      <alignment horizontal="left" vertical="center" wrapText="1"/>
      <protection locked="0"/>
    </xf>
    <xf numFmtId="0" fontId="35" fillId="26" borderId="8" xfId="0" applyFont="1" applyFill="1" applyBorder="1" applyAlignment="1" applyProtection="1">
      <alignment vertical="center" wrapText="1"/>
      <protection locked="0"/>
    </xf>
    <xf numFmtId="10" fontId="1" fillId="26" borderId="8" xfId="0" applyNumberFormat="1" applyFont="1" applyFill="1" applyBorder="1" applyAlignment="1">
      <alignment horizontal="center" vertical="center"/>
    </xf>
    <xf numFmtId="0" fontId="43" fillId="0" borderId="15" xfId="0" applyFont="1" applyFill="1" applyBorder="1" applyAlignment="1">
      <alignment vertical="center" wrapText="1"/>
    </xf>
    <xf numFmtId="2" fontId="44" fillId="0" borderId="8" xfId="0" applyNumberFormat="1" applyFont="1" applyFill="1" applyBorder="1" applyAlignment="1">
      <alignment horizontal="center" vertical="center" wrapText="1"/>
    </xf>
    <xf numFmtId="0" fontId="43" fillId="0" borderId="15" xfId="0" applyFont="1" applyFill="1" applyBorder="1" applyAlignment="1">
      <alignment horizontal="center" vertical="center" wrapText="1"/>
    </xf>
    <xf numFmtId="0" fontId="8" fillId="26" borderId="8" xfId="0" applyFont="1" applyFill="1" applyBorder="1" applyAlignment="1" applyProtection="1">
      <alignment horizontal="left" vertical="top"/>
      <protection locked="0"/>
    </xf>
    <xf numFmtId="0" fontId="11" fillId="34" borderId="8" xfId="0" applyFont="1" applyFill="1" applyBorder="1" applyAlignment="1" applyProtection="1">
      <alignment vertical="center" wrapText="1"/>
      <protection locked="0"/>
    </xf>
    <xf numFmtId="0" fontId="12" fillId="34" borderId="8" xfId="0" applyFont="1" applyFill="1" applyBorder="1" applyAlignment="1" applyProtection="1">
      <alignment horizontal="left" vertical="center" wrapText="1"/>
      <protection locked="0"/>
    </xf>
    <xf numFmtId="0" fontId="38" fillId="34" borderId="8" xfId="0" applyFont="1" applyFill="1" applyBorder="1" applyAlignment="1" applyProtection="1">
      <alignment horizontal="left" vertical="center" wrapText="1"/>
      <protection locked="0"/>
    </xf>
    <xf numFmtId="0" fontId="38" fillId="34" borderId="8" xfId="0" applyFont="1" applyFill="1" applyBorder="1" applyAlignment="1" applyProtection="1">
      <alignment horizontal="center" vertical="center"/>
      <protection locked="0"/>
    </xf>
    <xf numFmtId="0" fontId="12" fillId="34" borderId="8" xfId="0" applyFont="1" applyFill="1" applyBorder="1" applyAlignment="1" applyProtection="1">
      <alignment horizontal="center" vertical="center"/>
      <protection locked="0"/>
    </xf>
    <xf numFmtId="2" fontId="1" fillId="34" borderId="8" xfId="0" applyNumberFormat="1" applyFont="1" applyFill="1" applyBorder="1" applyAlignment="1">
      <alignment horizontal="center" vertical="center"/>
    </xf>
    <xf numFmtId="175" fontId="12" fillId="34" borderId="8" xfId="0" quotePrefix="1" applyNumberFormat="1" applyFont="1" applyFill="1" applyBorder="1" applyAlignment="1" applyProtection="1">
      <alignment horizontal="center" vertical="center" wrapText="1"/>
      <protection locked="0"/>
    </xf>
    <xf numFmtId="0" fontId="38" fillId="34" borderId="8" xfId="0" applyFont="1" applyFill="1" applyBorder="1" applyAlignment="1" applyProtection="1">
      <alignment horizontal="left" vertical="top"/>
      <protection locked="0"/>
    </xf>
    <xf numFmtId="174" fontId="38" fillId="34" borderId="8" xfId="0" applyNumberFormat="1" applyFont="1" applyFill="1" applyBorder="1" applyAlignment="1" applyProtection="1">
      <alignment horizontal="left" vertical="top"/>
      <protection locked="0"/>
    </xf>
    <xf numFmtId="0" fontId="3" fillId="34" borderId="8" xfId="0" applyFont="1" applyFill="1" applyBorder="1" applyProtection="1">
      <protection locked="0"/>
    </xf>
    <xf numFmtId="0" fontId="1" fillId="26" borderId="8" xfId="0" applyFont="1" applyFill="1" applyBorder="1"/>
    <xf numFmtId="0" fontId="12" fillId="26" borderId="8" xfId="0" applyFont="1" applyFill="1" applyBorder="1" applyAlignment="1" applyProtection="1">
      <alignment vertical="center" wrapText="1"/>
      <protection locked="0"/>
    </xf>
    <xf numFmtId="0" fontId="12" fillId="26" borderId="8" xfId="0" applyNumberFormat="1" applyFont="1" applyFill="1" applyBorder="1" applyAlignment="1" applyProtection="1">
      <alignment horizontal="left" vertical="top" wrapText="1"/>
      <protection locked="0"/>
    </xf>
    <xf numFmtId="10" fontId="38" fillId="26" borderId="8" xfId="0" applyNumberFormat="1" applyFont="1" applyFill="1" applyBorder="1" applyAlignment="1" applyProtection="1">
      <alignment horizontal="center" vertical="center"/>
      <protection locked="0"/>
    </xf>
    <xf numFmtId="0" fontId="3" fillId="26" borderId="8" xfId="0" applyFont="1" applyFill="1" applyBorder="1" applyProtection="1">
      <protection locked="0"/>
    </xf>
    <xf numFmtId="0" fontId="8" fillId="26" borderId="8" xfId="0" applyFont="1" applyFill="1" applyBorder="1" applyProtection="1">
      <protection locked="0"/>
    </xf>
    <xf numFmtId="174" fontId="3" fillId="26" borderId="8" xfId="0" applyNumberFormat="1" applyFont="1" applyFill="1" applyBorder="1" applyProtection="1">
      <protection locked="0"/>
    </xf>
    <xf numFmtId="0" fontId="11" fillId="26" borderId="8" xfId="0" applyFont="1" applyFill="1" applyBorder="1" applyAlignment="1">
      <alignment wrapText="1"/>
    </xf>
    <xf numFmtId="0" fontId="53" fillId="0" borderId="15" xfId="0" applyFont="1" applyFill="1" applyBorder="1" applyAlignment="1">
      <alignment horizontal="left" vertical="center" wrapText="1"/>
    </xf>
    <xf numFmtId="0" fontId="12" fillId="26" borderId="8" xfId="0" applyFont="1" applyFill="1" applyBorder="1" applyAlignment="1">
      <alignment horizontal="center" vertical="center"/>
    </xf>
    <xf numFmtId="0" fontId="1" fillId="0" borderId="8" xfId="0" applyFont="1" applyBorder="1" applyAlignment="1">
      <alignment horizontal="center" vertical="center"/>
    </xf>
    <xf numFmtId="174" fontId="56" fillId="26" borderId="8" xfId="0" applyNumberFormat="1" applyFont="1" applyFill="1" applyBorder="1" applyAlignment="1" applyProtection="1">
      <alignment horizontal="left" vertical="top"/>
      <protection locked="0"/>
    </xf>
    <xf numFmtId="0" fontId="55" fillId="26" borderId="8" xfId="0" applyFont="1" applyFill="1" applyBorder="1" applyAlignment="1" applyProtection="1">
      <alignment horizontal="left" vertical="top" wrapText="1"/>
      <protection locked="0"/>
    </xf>
    <xf numFmtId="174" fontId="53" fillId="26" borderId="8" xfId="0" applyNumberFormat="1" applyFont="1" applyFill="1" applyBorder="1" applyAlignment="1" applyProtection="1">
      <alignment horizontal="left" vertical="top" wrapText="1"/>
      <protection locked="0"/>
    </xf>
    <xf numFmtId="15" fontId="53" fillId="26" borderId="8" xfId="0" applyNumberFormat="1" applyFont="1" applyFill="1" applyBorder="1" applyAlignment="1" applyProtection="1">
      <alignment horizontal="left" vertical="top" wrapText="1"/>
      <protection locked="0"/>
    </xf>
    <xf numFmtId="0" fontId="11" fillId="26" borderId="8" xfId="0" applyFont="1" applyFill="1" applyBorder="1" applyAlignment="1" applyProtection="1">
      <alignment horizontal="left" vertical="center" wrapText="1"/>
      <protection locked="0"/>
    </xf>
    <xf numFmtId="0" fontId="30" fillId="26" borderId="8" xfId="0" applyFont="1" applyFill="1" applyBorder="1" applyAlignment="1" applyProtection="1">
      <alignment horizontal="left" wrapText="1"/>
      <protection locked="0"/>
    </xf>
    <xf numFmtId="174" fontId="30" fillId="26" borderId="8" xfId="0" applyNumberFormat="1" applyFont="1" applyFill="1" applyBorder="1" applyAlignment="1" applyProtection="1">
      <alignment horizontal="left" wrapText="1"/>
      <protection locked="0"/>
    </xf>
    <xf numFmtId="0" fontId="3" fillId="26" borderId="8" xfId="0" applyFont="1" applyFill="1" applyBorder="1" applyAlignment="1" applyProtection="1">
      <alignment horizontal="left" vertical="top" wrapText="1"/>
      <protection locked="0"/>
    </xf>
    <xf numFmtId="0" fontId="3" fillId="26" borderId="8" xfId="0" applyFont="1" applyFill="1" applyBorder="1" applyAlignment="1" applyProtection="1">
      <alignment horizontal="left" vertical="top"/>
      <protection locked="0"/>
    </xf>
    <xf numFmtId="0" fontId="8" fillId="26" borderId="8" xfId="0" applyFont="1" applyFill="1" applyBorder="1" applyAlignment="1" applyProtection="1">
      <alignment horizontal="left" vertical="top" wrapText="1"/>
      <protection locked="0"/>
    </xf>
    <xf numFmtId="174" fontId="30" fillId="26" borderId="8" xfId="0" applyNumberFormat="1" applyFont="1" applyFill="1" applyBorder="1" applyAlignment="1" applyProtection="1">
      <alignment horizontal="left" vertical="center" wrapText="1"/>
      <protection locked="0"/>
    </xf>
    <xf numFmtId="15" fontId="30" fillId="26" borderId="8" xfId="0" applyNumberFormat="1" applyFont="1" applyFill="1" applyBorder="1" applyAlignment="1" applyProtection="1">
      <alignment horizontal="left" vertical="center" wrapText="1"/>
      <protection locked="0"/>
    </xf>
    <xf numFmtId="0" fontId="30" fillId="26" borderId="8" xfId="0" applyFont="1" applyFill="1" applyBorder="1" applyAlignment="1" applyProtection="1">
      <alignment horizontal="left" vertical="center" wrapText="1"/>
      <protection locked="0"/>
    </xf>
    <xf numFmtId="0" fontId="11" fillId="26" borderId="8" xfId="0" applyFont="1" applyFill="1" applyBorder="1" applyAlignment="1" applyProtection="1">
      <alignment horizontal="left" vertical="center"/>
      <protection locked="0"/>
    </xf>
    <xf numFmtId="0" fontId="54" fillId="26" borderId="8" xfId="0" applyFont="1" applyFill="1" applyBorder="1" applyAlignment="1" applyProtection="1">
      <alignment horizontal="left" vertical="top" wrapText="1"/>
      <protection locked="0"/>
    </xf>
    <xf numFmtId="174" fontId="33" fillId="0" borderId="8" xfId="0" applyNumberFormat="1" applyFont="1" applyFill="1" applyBorder="1" applyAlignment="1" applyProtection="1">
      <alignment horizontal="center" vertical="center" wrapText="1"/>
      <protection locked="0"/>
    </xf>
    <xf numFmtId="174" fontId="3" fillId="26" borderId="8" xfId="0" applyNumberFormat="1" applyFont="1" applyFill="1" applyBorder="1" applyAlignment="1" applyProtection="1">
      <alignment horizontal="center" vertical="center"/>
      <protection locked="0"/>
    </xf>
    <xf numFmtId="15" fontId="64" fillId="26" borderId="8" xfId="0" applyNumberFormat="1" applyFont="1" applyFill="1" applyBorder="1" applyAlignment="1" applyProtection="1">
      <alignment horizontal="left" vertical="top" wrapText="1"/>
      <protection locked="0"/>
    </xf>
    <xf numFmtId="15" fontId="64" fillId="26" borderId="8" xfId="0" applyNumberFormat="1" applyFont="1" applyFill="1" applyBorder="1" applyAlignment="1" applyProtection="1">
      <alignment horizontal="left" vertical="center" wrapText="1"/>
      <protection locked="0"/>
    </xf>
    <xf numFmtId="0" fontId="67" fillId="0" borderId="8" xfId="0" applyFont="1" applyFill="1" applyBorder="1" applyAlignment="1" applyProtection="1">
      <alignment horizontal="left" vertical="top" wrapText="1"/>
      <protection locked="0"/>
    </xf>
    <xf numFmtId="0" fontId="67" fillId="26" borderId="8" xfId="0" applyFont="1" applyFill="1" applyBorder="1" applyAlignment="1" applyProtection="1">
      <alignment horizontal="left" vertical="top" wrapText="1"/>
      <protection locked="0"/>
    </xf>
    <xf numFmtId="0" fontId="64" fillId="26" borderId="8" xfId="0" applyFont="1" applyFill="1" applyBorder="1" applyAlignment="1" applyProtection="1">
      <alignment horizontal="left" vertical="top" wrapText="1"/>
      <protection locked="0"/>
    </xf>
    <xf numFmtId="15" fontId="67" fillId="0" borderId="8" xfId="0" applyNumberFormat="1" applyFont="1" applyFill="1" applyBorder="1" applyAlignment="1" applyProtection="1">
      <alignment horizontal="left" vertical="top" wrapText="1"/>
      <protection locked="0"/>
    </xf>
    <xf numFmtId="174" fontId="64" fillId="0" borderId="8" xfId="0" applyNumberFormat="1" applyFont="1" applyFill="1" applyBorder="1" applyAlignment="1" applyProtection="1">
      <alignment horizontal="center" vertical="center" wrapText="1"/>
      <protection locked="0"/>
    </xf>
    <xf numFmtId="0" fontId="60" fillId="0" borderId="8" xfId="0" applyFont="1" applyFill="1" applyBorder="1" applyAlignment="1" applyProtection="1">
      <alignment horizontal="center" vertical="center" wrapText="1"/>
      <protection locked="0"/>
    </xf>
    <xf numFmtId="0" fontId="66" fillId="0" borderId="8" xfId="0" applyFont="1" applyFill="1" applyBorder="1" applyAlignment="1" applyProtection="1">
      <alignment horizontal="center" vertical="center"/>
      <protection locked="0"/>
    </xf>
    <xf numFmtId="0" fontId="12" fillId="34" borderId="8" xfId="0" applyFont="1" applyFill="1" applyBorder="1" applyAlignment="1" applyProtection="1">
      <alignment horizontal="center" vertical="center" wrapText="1"/>
      <protection locked="0"/>
    </xf>
    <xf numFmtId="0" fontId="12" fillId="26" borderId="8" xfId="0" quotePrefix="1" applyFont="1" applyFill="1" applyBorder="1" applyAlignment="1" applyProtection="1">
      <alignment horizontal="center" vertical="center"/>
      <protection locked="0"/>
    </xf>
    <xf numFmtId="0" fontId="1" fillId="0" borderId="0" xfId="0" applyFont="1" applyAlignment="1">
      <alignment horizontal="center" vertical="center"/>
    </xf>
    <xf numFmtId="0" fontId="12" fillId="26" borderId="8" xfId="0" applyFont="1" applyFill="1" applyBorder="1" applyAlignment="1">
      <alignment horizontal="center" vertical="center"/>
    </xf>
    <xf numFmtId="0" fontId="12" fillId="26" borderId="8" xfId="0" applyFont="1" applyFill="1" applyBorder="1" applyAlignment="1">
      <alignment horizontal="center" vertical="center"/>
    </xf>
    <xf numFmtId="0" fontId="11" fillId="26" borderId="8" xfId="0" applyFont="1" applyFill="1" applyBorder="1" applyAlignment="1" applyProtection="1">
      <alignment horizontal="left" vertical="center" wrapText="1"/>
      <protection locked="0"/>
    </xf>
    <xf numFmtId="10" fontId="1" fillId="26" borderId="13" xfId="0" applyNumberFormat="1" applyFont="1" applyFill="1" applyBorder="1" applyAlignment="1">
      <alignment horizontal="center" vertical="center"/>
    </xf>
    <xf numFmtId="2" fontId="1" fillId="26" borderId="13" xfId="0" applyNumberFormat="1" applyFont="1" applyFill="1" applyBorder="1" applyAlignment="1">
      <alignment horizontal="center" vertical="center"/>
    </xf>
    <xf numFmtId="10" fontId="12" fillId="26" borderId="13" xfId="0" applyNumberFormat="1" applyFont="1" applyFill="1" applyBorder="1" applyAlignment="1" applyProtection="1">
      <alignment horizontal="center" vertical="center"/>
      <protection locked="0"/>
    </xf>
    <xf numFmtId="0" fontId="12" fillId="26" borderId="13" xfId="0" applyFont="1" applyFill="1" applyBorder="1" applyAlignment="1" applyProtection="1">
      <alignment horizontal="center" vertical="center"/>
      <protection locked="0"/>
    </xf>
    <xf numFmtId="0" fontId="35" fillId="0" borderId="8" xfId="0" applyFont="1" applyBorder="1" applyAlignment="1">
      <alignment horizontal="center" vertical="top"/>
    </xf>
    <xf numFmtId="15" fontId="12" fillId="0" borderId="8" xfId="0" applyNumberFormat="1" applyFont="1" applyFill="1" applyBorder="1" applyAlignment="1" applyProtection="1">
      <alignment horizontal="center" vertical="center"/>
      <protection locked="0"/>
    </xf>
    <xf numFmtId="15" fontId="38" fillId="26" borderId="8" xfId="0" applyNumberFormat="1" applyFont="1" applyFill="1" applyBorder="1" applyAlignment="1" applyProtection="1">
      <alignment horizontal="center" vertical="center" wrapText="1"/>
      <protection locked="0"/>
    </xf>
    <xf numFmtId="0" fontId="12" fillId="35" borderId="8" xfId="0" applyFont="1" applyFill="1" applyBorder="1" applyAlignment="1" applyProtection="1">
      <alignment horizontal="left" vertical="center" wrapText="1"/>
      <protection locked="0"/>
    </xf>
    <xf numFmtId="0" fontId="12" fillId="35" borderId="8" xfId="0" applyFont="1" applyFill="1" applyBorder="1" applyAlignment="1" applyProtection="1">
      <alignment horizontal="center" vertical="center" wrapText="1"/>
      <protection locked="0"/>
    </xf>
    <xf numFmtId="0" fontId="38" fillId="35" borderId="8" xfId="0" applyFont="1" applyFill="1" applyBorder="1" applyAlignment="1" applyProtection="1">
      <alignment horizontal="left" vertical="center" wrapText="1"/>
      <protection locked="0"/>
    </xf>
    <xf numFmtId="0" fontId="12" fillId="0" borderId="8" xfId="0" quotePrefix="1" applyFont="1" applyFill="1" applyBorder="1" applyAlignment="1" applyProtection="1">
      <alignment horizontal="center" vertical="center"/>
      <protection locked="0"/>
    </xf>
    <xf numFmtId="14" fontId="12" fillId="26" borderId="8" xfId="0" applyNumberFormat="1" applyFont="1" applyFill="1" applyBorder="1" applyAlignment="1">
      <alignment horizontal="center" vertical="center"/>
    </xf>
    <xf numFmtId="175" fontId="37" fillId="0" borderId="8" xfId="0" applyNumberFormat="1" applyFont="1" applyFill="1" applyBorder="1" applyAlignment="1">
      <alignment horizontal="center" vertical="center" wrapText="1"/>
    </xf>
    <xf numFmtId="175" fontId="37" fillId="0" borderId="15" xfId="0" applyNumberFormat="1" applyFont="1" applyFill="1" applyBorder="1" applyAlignment="1">
      <alignment horizontal="center" vertical="center" wrapText="1"/>
    </xf>
    <xf numFmtId="175" fontId="37" fillId="26" borderId="8" xfId="0" applyNumberFormat="1" applyFont="1" applyFill="1" applyBorder="1" applyAlignment="1">
      <alignment horizontal="center" vertical="center" wrapText="1"/>
    </xf>
    <xf numFmtId="175" fontId="37" fillId="0" borderId="8" xfId="0" applyNumberFormat="1" applyFont="1" applyFill="1" applyBorder="1" applyAlignment="1">
      <alignment horizontal="center" vertical="top" wrapText="1"/>
    </xf>
    <xf numFmtId="0" fontId="12" fillId="36" borderId="8" xfId="0" applyFont="1" applyFill="1" applyBorder="1" applyAlignment="1" applyProtection="1">
      <alignment horizontal="left" vertical="center" wrapText="1"/>
      <protection locked="0"/>
    </xf>
    <xf numFmtId="0" fontId="38" fillId="36" borderId="8" xfId="0" applyFont="1" applyFill="1" applyBorder="1" applyAlignment="1" applyProtection="1">
      <alignment horizontal="left" vertical="center" wrapText="1"/>
      <protection locked="0"/>
    </xf>
    <xf numFmtId="0" fontId="38" fillId="37" borderId="8" xfId="0" applyFont="1" applyFill="1" applyBorder="1" applyAlignment="1" applyProtection="1">
      <alignment horizontal="center" vertical="center"/>
      <protection locked="0"/>
    </xf>
    <xf numFmtId="0" fontId="38" fillId="37" borderId="8" xfId="0" quotePrefix="1" applyFont="1" applyFill="1" applyBorder="1" applyAlignment="1" applyProtection="1">
      <alignment horizontal="center" vertical="center"/>
      <protection locked="0"/>
    </xf>
    <xf numFmtId="0" fontId="38" fillId="38" borderId="8" xfId="0" quotePrefix="1" applyFont="1" applyFill="1" applyBorder="1" applyAlignment="1" applyProtection="1">
      <alignment horizontal="center" vertical="center"/>
      <protection locked="0"/>
    </xf>
    <xf numFmtId="0" fontId="38" fillId="38" borderId="8" xfId="0" applyFont="1" applyFill="1" applyBorder="1" applyAlignment="1" applyProtection="1">
      <alignment horizontal="center" vertical="center"/>
      <protection locked="0"/>
    </xf>
    <xf numFmtId="0" fontId="38" fillId="30" borderId="8" xfId="0" quotePrefix="1" applyFont="1" applyFill="1" applyBorder="1" applyAlignment="1" applyProtection="1">
      <alignment horizontal="center" vertical="center"/>
      <protection locked="0"/>
    </xf>
    <xf numFmtId="0" fontId="38" fillId="36" borderId="8" xfId="0" applyFont="1" applyFill="1" applyBorder="1" applyAlignment="1" applyProtection="1">
      <alignment horizontal="left" vertical="center"/>
      <protection locked="0"/>
    </xf>
    <xf numFmtId="0" fontId="38" fillId="36" borderId="8" xfId="0" quotePrefix="1" applyFont="1" applyFill="1" applyBorder="1" applyAlignment="1" applyProtection="1">
      <alignment horizontal="center" vertical="center"/>
      <protection locked="0"/>
    </xf>
    <xf numFmtId="0" fontId="12" fillId="36" borderId="8" xfId="0" applyFont="1" applyFill="1" applyBorder="1" applyAlignment="1" applyProtection="1">
      <alignment horizontal="center" vertical="center" wrapText="1"/>
      <protection locked="0"/>
    </xf>
    <xf numFmtId="0" fontId="48" fillId="36" borderId="8" xfId="0" applyFont="1" applyFill="1" applyBorder="1" applyAlignment="1" applyProtection="1">
      <alignment horizontal="left" vertical="center" wrapText="1"/>
      <protection locked="0"/>
    </xf>
    <xf numFmtId="0" fontId="48" fillId="36" borderId="8" xfId="0" applyFont="1" applyFill="1" applyBorder="1" applyAlignment="1" applyProtection="1">
      <alignment horizontal="center" vertical="center" wrapText="1"/>
      <protection locked="0"/>
    </xf>
    <xf numFmtId="0" fontId="48" fillId="36" borderId="8" xfId="0" applyNumberFormat="1" applyFont="1" applyFill="1" applyBorder="1" applyAlignment="1" applyProtection="1">
      <alignment horizontal="left" vertical="center" wrapText="1"/>
      <protection locked="0"/>
    </xf>
    <xf numFmtId="175" fontId="48" fillId="21" borderId="8" xfId="0" quotePrefix="1" applyNumberFormat="1" applyFont="1" applyFill="1" applyBorder="1" applyAlignment="1" applyProtection="1">
      <alignment horizontal="center" vertical="center" wrapText="1"/>
      <protection locked="0"/>
    </xf>
    <xf numFmtId="0" fontId="35" fillId="34" borderId="8" xfId="0" applyFont="1" applyFill="1" applyBorder="1" applyAlignment="1">
      <alignment horizontal="center" vertical="top"/>
    </xf>
    <xf numFmtId="0" fontId="35" fillId="0" borderId="8" xfId="0" applyFont="1" applyBorder="1" applyAlignment="1">
      <alignment horizontal="left" vertical="top"/>
    </xf>
    <xf numFmtId="0" fontId="12" fillId="26" borderId="8" xfId="0" applyFont="1" applyFill="1" applyBorder="1" applyAlignment="1" applyProtection="1">
      <alignment horizontal="left" wrapText="1"/>
      <protection locked="0"/>
    </xf>
    <xf numFmtId="0" fontId="12" fillId="26" borderId="8" xfId="0" applyFont="1" applyFill="1" applyBorder="1" applyAlignment="1" applyProtection="1">
      <alignment horizontal="center" wrapText="1"/>
      <protection locked="0"/>
    </xf>
    <xf numFmtId="0" fontId="12" fillId="26" borderId="8" xfId="0" applyFont="1" applyFill="1" applyBorder="1" applyAlignment="1" applyProtection="1">
      <alignment vertical="top" wrapText="1"/>
      <protection locked="0"/>
    </xf>
    <xf numFmtId="0" fontId="38" fillId="26" borderId="8" xfId="0" applyNumberFormat="1" applyFont="1" applyFill="1" applyBorder="1" applyAlignment="1" applyProtection="1">
      <alignment horizontal="left" vertical="center" wrapText="1"/>
      <protection locked="0"/>
    </xf>
    <xf numFmtId="0" fontId="12" fillId="26" borderId="8" xfId="0" applyNumberFormat="1" applyFont="1" applyFill="1" applyBorder="1" applyAlignment="1" applyProtection="1">
      <alignment horizontal="left" wrapText="1"/>
      <protection locked="0"/>
    </xf>
    <xf numFmtId="0" fontId="12" fillId="26" borderId="8" xfId="0" applyFont="1" applyFill="1" applyBorder="1" applyAlignment="1" applyProtection="1">
      <alignment horizontal="left" vertical="top"/>
      <protection locked="0"/>
    </xf>
    <xf numFmtId="15" fontId="9" fillId="26" borderId="8" xfId="0" applyNumberFormat="1" applyFont="1" applyFill="1" applyBorder="1" applyAlignment="1" applyProtection="1">
      <alignment horizontal="left" vertical="center" wrapText="1"/>
      <protection locked="0"/>
    </xf>
    <xf numFmtId="0" fontId="9" fillId="26" borderId="8" xfId="0" applyFont="1" applyFill="1" applyBorder="1" applyAlignment="1" applyProtection="1">
      <alignment horizontal="left" vertical="center" wrapText="1"/>
      <protection locked="0"/>
    </xf>
    <xf numFmtId="174" fontId="9" fillId="26" borderId="8" xfId="0" applyNumberFormat="1" applyFont="1" applyFill="1" applyBorder="1" applyAlignment="1" applyProtection="1">
      <alignment horizontal="left" vertical="center" wrapText="1"/>
      <protection locked="0"/>
    </xf>
    <xf numFmtId="0" fontId="68" fillId="26" borderId="8" xfId="0" applyFont="1" applyFill="1" applyBorder="1" applyAlignment="1" applyProtection="1">
      <alignment horizontal="left" vertical="top" wrapText="1"/>
      <protection locked="0"/>
    </xf>
    <xf numFmtId="174" fontId="68" fillId="26" borderId="8" xfId="0" applyNumberFormat="1" applyFont="1" applyFill="1" applyBorder="1" applyAlignment="1" applyProtection="1">
      <alignment horizontal="left" vertical="top"/>
      <protection locked="0"/>
    </xf>
    <xf numFmtId="0" fontId="68" fillId="0" borderId="8" xfId="0" applyFont="1" applyBorder="1" applyAlignment="1">
      <alignment horizontal="left" vertical="top" wrapText="1"/>
    </xf>
    <xf numFmtId="0" fontId="64" fillId="0" borderId="8" xfId="0" applyFont="1" applyBorder="1" applyAlignment="1">
      <alignment horizontal="left" vertical="top" wrapText="1"/>
    </xf>
    <xf numFmtId="0" fontId="47" fillId="0" borderId="8" xfId="0" applyFont="1" applyFill="1" applyBorder="1" applyAlignment="1">
      <alignment horizontal="left" vertical="top" wrapText="1"/>
    </xf>
    <xf numFmtId="0" fontId="64" fillId="0" borderId="8" xfId="0" applyFont="1" applyFill="1" applyBorder="1" applyAlignment="1">
      <alignment horizontal="left" vertical="top" wrapText="1"/>
    </xf>
    <xf numFmtId="0" fontId="1" fillId="0" borderId="8" xfId="0" applyFont="1" applyFill="1" applyBorder="1" applyAlignment="1" applyProtection="1">
      <alignment horizontal="left" vertical="top" wrapText="1"/>
      <protection locked="0"/>
    </xf>
    <xf numFmtId="0" fontId="11" fillId="0" borderId="8" xfId="0"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center"/>
      <protection locked="0"/>
    </xf>
    <xf numFmtId="0" fontId="12" fillId="0" borderId="15" xfId="0" applyFont="1" applyFill="1" applyBorder="1" applyAlignment="1">
      <alignment vertical="center"/>
    </xf>
    <xf numFmtId="0" fontId="12" fillId="0" borderId="13" xfId="0" applyFont="1" applyFill="1" applyBorder="1" applyAlignment="1">
      <alignment vertical="center"/>
    </xf>
    <xf numFmtId="0" fontId="1" fillId="0" borderId="15" xfId="0" applyFont="1" applyFill="1" applyBorder="1" applyAlignment="1">
      <alignment vertical="center"/>
    </xf>
    <xf numFmtId="0" fontId="1" fillId="0" borderId="13" xfId="0" applyFont="1" applyFill="1" applyBorder="1" applyAlignment="1">
      <alignment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3" xfId="0" applyFont="1" applyFill="1" applyBorder="1" applyAlignment="1">
      <alignment horizontal="center" vertical="center"/>
    </xf>
    <xf numFmtId="0" fontId="11" fillId="0" borderId="15" xfId="0" applyFont="1" applyFill="1" applyBorder="1" applyAlignment="1">
      <alignment horizontal="center" vertical="center" wrapText="1"/>
    </xf>
    <xf numFmtId="0" fontId="1" fillId="0" borderId="14" xfId="0" applyFont="1" applyBorder="1" applyAlignment="1"/>
    <xf numFmtId="0" fontId="1" fillId="0" borderId="13" xfId="0" applyFont="1" applyBorder="1" applyAlignment="1"/>
    <xf numFmtId="0" fontId="11" fillId="0" borderId="15" xfId="0" applyFont="1" applyFill="1" applyBorder="1" applyAlignment="1">
      <alignment horizontal="center" vertical="center"/>
    </xf>
    <xf numFmtId="0" fontId="1" fillId="0" borderId="14" xfId="0" applyFont="1" applyBorder="1"/>
    <xf numFmtId="0" fontId="1" fillId="0" borderId="13" xfId="0" applyFont="1" applyBorder="1"/>
    <xf numFmtId="0" fontId="11" fillId="0" borderId="14"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35" fillId="0" borderId="15" xfId="0" applyFont="1" applyBorder="1" applyAlignment="1">
      <alignment horizontal="center" vertical="top"/>
    </xf>
    <xf numFmtId="0" fontId="35" fillId="0" borderId="13" xfId="0" applyFont="1" applyBorder="1" applyAlignment="1">
      <alignment horizontal="center" vertical="top"/>
    </xf>
    <xf numFmtId="0" fontId="12" fillId="0" borderId="15"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35" fillId="0" borderId="15" xfId="0" applyFont="1" applyFill="1" applyBorder="1" applyAlignment="1" applyProtection="1">
      <alignment horizontal="center" vertical="center" wrapText="1"/>
      <protection locked="0"/>
    </xf>
    <xf numFmtId="0" fontId="35" fillId="0" borderId="14" xfId="0" applyFont="1" applyFill="1" applyBorder="1" applyAlignment="1" applyProtection="1">
      <alignment horizontal="center" vertical="center" wrapText="1"/>
      <protection locked="0"/>
    </xf>
    <xf numFmtId="0" fontId="35" fillId="0" borderId="13" xfId="0" applyFont="1" applyFill="1" applyBorder="1" applyAlignment="1" applyProtection="1">
      <alignment horizontal="center" vertical="center" wrapText="1"/>
      <protection locked="0"/>
    </xf>
    <xf numFmtId="0" fontId="1" fillId="29" borderId="15" xfId="0" applyFont="1" applyFill="1" applyBorder="1" applyAlignment="1">
      <alignment horizontal="center" vertical="center"/>
    </xf>
    <xf numFmtId="0" fontId="1" fillId="29" borderId="13" xfId="0" applyFont="1" applyFill="1" applyBorder="1" applyAlignment="1">
      <alignment horizontal="center" vertical="center"/>
    </xf>
    <xf numFmtId="0" fontId="10" fillId="0" borderId="15" xfId="0" applyFont="1" applyFill="1" applyBorder="1" applyAlignment="1">
      <alignment horizontal="center" vertical="center" wrapText="1"/>
    </xf>
    <xf numFmtId="0" fontId="11" fillId="25" borderId="15" xfId="0" applyFont="1" applyFill="1" applyBorder="1" applyAlignment="1" applyProtection="1">
      <alignment horizontal="center" vertical="center"/>
      <protection locked="0"/>
    </xf>
    <xf numFmtId="0" fontId="1" fillId="0" borderId="14" xfId="0" applyFont="1" applyBorder="1" applyAlignment="1">
      <alignment horizontal="center" vertical="center"/>
    </xf>
    <xf numFmtId="175" fontId="12" fillId="0" borderId="15" xfId="0" applyNumberFormat="1" applyFont="1" applyFill="1" applyBorder="1" applyAlignment="1">
      <alignment horizontal="center" vertical="center" wrapText="1"/>
    </xf>
    <xf numFmtId="175" fontId="12" fillId="0" borderId="13" xfId="0" applyNumberFormat="1" applyFont="1" applyFill="1" applyBorder="1" applyAlignment="1">
      <alignment horizontal="center" vertical="center" wrapText="1"/>
    </xf>
    <xf numFmtId="0" fontId="11" fillId="0" borderId="15" xfId="0" applyFont="1" applyFill="1" applyBorder="1" applyAlignment="1" applyProtection="1">
      <alignment horizontal="left" vertical="center" wrapText="1"/>
      <protection locked="0"/>
    </xf>
    <xf numFmtId="0" fontId="11" fillId="0" borderId="13" xfId="0" applyFont="1" applyFill="1" applyBorder="1" applyAlignment="1" applyProtection="1">
      <alignment horizontal="left" vertical="center" wrapText="1"/>
      <protection locked="0"/>
    </xf>
    <xf numFmtId="0" fontId="35" fillId="0" borderId="15" xfId="0" applyFont="1" applyFill="1" applyBorder="1" applyAlignment="1" applyProtection="1">
      <alignment horizontal="left" vertical="center" wrapText="1"/>
      <protection locked="0"/>
    </xf>
    <xf numFmtId="0" fontId="35" fillId="0" borderId="14" xfId="0" applyFont="1" applyFill="1" applyBorder="1" applyAlignment="1" applyProtection="1">
      <alignment horizontal="left" vertical="center" wrapText="1"/>
      <protection locked="0"/>
    </xf>
    <xf numFmtId="0" fontId="35" fillId="0" borderId="13" xfId="0" applyFont="1" applyFill="1" applyBorder="1" applyAlignment="1" applyProtection="1">
      <alignment horizontal="left" vertical="center" wrapText="1"/>
      <protection locked="0"/>
    </xf>
    <xf numFmtId="0" fontId="30" fillId="0" borderId="15" xfId="0" applyFont="1" applyFill="1" applyBorder="1" applyAlignment="1" applyProtection="1">
      <alignment horizontal="center" vertical="center"/>
      <protection locked="0"/>
    </xf>
    <xf numFmtId="0" fontId="30" fillId="0" borderId="14" xfId="0" applyFont="1" applyFill="1" applyBorder="1" applyAlignment="1" applyProtection="1">
      <alignment horizontal="center" vertical="center"/>
      <protection locked="0"/>
    </xf>
    <xf numFmtId="0" fontId="30" fillId="0" borderId="13" xfId="0" applyFont="1" applyFill="1" applyBorder="1" applyAlignment="1" applyProtection="1">
      <alignment horizontal="center" vertical="center"/>
      <protection locked="0"/>
    </xf>
    <xf numFmtId="10" fontId="12" fillId="0" borderId="15" xfId="0" applyNumberFormat="1" applyFont="1" applyFill="1" applyBorder="1" applyAlignment="1" applyProtection="1">
      <alignment horizontal="center" vertical="center"/>
      <protection locked="0"/>
    </xf>
    <xf numFmtId="10" fontId="12" fillId="0" borderId="14" xfId="0" applyNumberFormat="1" applyFont="1" applyFill="1" applyBorder="1" applyAlignment="1" applyProtection="1">
      <alignment horizontal="center" vertical="center"/>
      <protection locked="0"/>
    </xf>
    <xf numFmtId="10" fontId="12" fillId="0" borderId="13" xfId="0" applyNumberFormat="1" applyFont="1" applyFill="1" applyBorder="1" applyAlignment="1" applyProtection="1">
      <alignment horizontal="center" vertical="center"/>
      <protection locked="0"/>
    </xf>
    <xf numFmtId="0" fontId="12" fillId="0" borderId="15"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protection locked="0"/>
    </xf>
    <xf numFmtId="0" fontId="12" fillId="0" borderId="13"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wrapText="1"/>
      <protection locked="0"/>
    </xf>
    <xf numFmtId="10" fontId="38" fillId="0" borderId="8" xfId="0" applyNumberFormat="1" applyFont="1" applyFill="1" applyBorder="1" applyAlignment="1" applyProtection="1">
      <alignment horizontal="center" vertical="center"/>
      <protection locked="0"/>
    </xf>
    <xf numFmtId="0" fontId="39" fillId="25" borderId="25" xfId="0" applyFont="1" applyFill="1" applyBorder="1" applyAlignment="1" applyProtection="1">
      <alignment horizontal="center" vertical="center"/>
      <protection locked="0"/>
    </xf>
    <xf numFmtId="0" fontId="39" fillId="25" borderId="26" xfId="0" applyFont="1" applyFill="1" applyBorder="1" applyAlignment="1" applyProtection="1">
      <alignment horizontal="center" vertical="center"/>
      <protection locked="0"/>
    </xf>
    <xf numFmtId="0" fontId="9" fillId="26" borderId="15" xfId="0" applyFont="1" applyFill="1" applyBorder="1" applyAlignment="1">
      <alignment horizontal="center" vertical="center" wrapText="1"/>
    </xf>
    <xf numFmtId="0" fontId="1" fillId="26" borderId="14" xfId="0" applyFont="1" applyFill="1" applyBorder="1" applyAlignment="1">
      <alignment horizontal="center" vertical="center" wrapText="1"/>
    </xf>
    <xf numFmtId="0" fontId="35" fillId="0" borderId="8" xfId="0" applyFont="1" applyFill="1" applyBorder="1" applyAlignment="1" applyProtection="1">
      <alignment horizontal="left" vertical="center" wrapText="1"/>
      <protection locked="0"/>
    </xf>
    <xf numFmtId="0" fontId="1" fillId="0" borderId="13" xfId="0" applyFont="1" applyBorder="1" applyAlignment="1">
      <alignment horizontal="center" vertical="center"/>
    </xf>
    <xf numFmtId="0" fontId="11" fillId="0" borderId="15" xfId="0" applyFont="1" applyFill="1" applyBorder="1" applyAlignment="1" applyProtection="1">
      <alignment horizontal="center" vertical="center" wrapText="1"/>
      <protection locked="0"/>
    </xf>
    <xf numFmtId="0" fontId="1" fillId="0" borderId="14" xfId="0" applyFont="1" applyBorder="1" applyAlignment="1">
      <alignment vertical="center"/>
    </xf>
    <xf numFmtId="0" fontId="1" fillId="0" borderId="13" xfId="0" applyFont="1" applyBorder="1" applyAlignment="1">
      <alignment vertical="center"/>
    </xf>
    <xf numFmtId="0" fontId="11" fillId="0" borderId="15" xfId="0" applyFont="1" applyFill="1" applyBorder="1" applyAlignment="1" applyProtection="1">
      <alignment vertical="center" wrapText="1"/>
      <protection locked="0"/>
    </xf>
    <xf numFmtId="0" fontId="11" fillId="0" borderId="13" xfId="0" applyFont="1" applyFill="1" applyBorder="1" applyAlignment="1" applyProtection="1">
      <alignment vertical="center" wrapText="1"/>
      <protection locked="0"/>
    </xf>
    <xf numFmtId="0" fontId="40" fillId="25" borderId="25" xfId="0" applyFont="1" applyFill="1" applyBorder="1" applyAlignment="1" applyProtection="1">
      <alignment vertical="center"/>
      <protection locked="0"/>
    </xf>
    <xf numFmtId="0" fontId="40" fillId="25" borderId="26" xfId="0" applyFont="1" applyFill="1" applyBorder="1" applyAlignment="1" applyProtection="1">
      <alignment vertical="center"/>
      <protection locked="0"/>
    </xf>
    <xf numFmtId="0" fontId="39" fillId="25" borderId="25" xfId="0" applyFont="1" applyFill="1" applyBorder="1" applyAlignment="1" applyProtection="1">
      <alignment horizontal="center" vertical="center" wrapText="1"/>
      <protection locked="0"/>
    </xf>
    <xf numFmtId="0" fontId="39" fillId="25" borderId="26" xfId="0" applyFont="1" applyFill="1" applyBorder="1" applyAlignment="1" applyProtection="1">
      <alignment horizontal="center" vertical="center" wrapText="1"/>
      <protection locked="0"/>
    </xf>
    <xf numFmtId="0" fontId="39" fillId="25" borderId="25" xfId="0" quotePrefix="1" applyFont="1" applyFill="1" applyBorder="1" applyAlignment="1" applyProtection="1">
      <alignment horizontal="center" vertical="center"/>
      <protection locked="0"/>
    </xf>
    <xf numFmtId="0" fontId="39" fillId="25" borderId="26" xfId="0" quotePrefix="1" applyFont="1" applyFill="1" applyBorder="1" applyAlignment="1" applyProtection="1">
      <alignment horizontal="center" vertical="center"/>
      <protection locked="0"/>
    </xf>
    <xf numFmtId="17" fontId="39" fillId="25" borderId="25" xfId="0" applyNumberFormat="1" applyFont="1" applyFill="1" applyBorder="1" applyAlignment="1" applyProtection="1">
      <alignment horizontal="center" vertical="center" wrapText="1"/>
      <protection locked="0"/>
    </xf>
    <xf numFmtId="17" fontId="39" fillId="25" borderId="26" xfId="0" applyNumberFormat="1" applyFont="1" applyFill="1" applyBorder="1" applyAlignment="1" applyProtection="1">
      <alignment horizontal="center" vertical="center" wrapText="1"/>
      <protection locked="0"/>
    </xf>
    <xf numFmtId="0" fontId="7" fillId="25" borderId="25" xfId="0" applyFont="1" applyFill="1" applyBorder="1" applyAlignment="1" applyProtection="1">
      <alignment horizontal="center" vertical="center" wrapText="1"/>
      <protection locked="0"/>
    </xf>
    <xf numFmtId="0" fontId="7" fillId="25" borderId="26" xfId="0" applyFont="1" applyFill="1" applyBorder="1" applyAlignment="1" applyProtection="1">
      <alignment horizontal="center" vertical="center" wrapText="1"/>
      <protection locked="0"/>
    </xf>
    <xf numFmtId="174" fontId="7" fillId="25" borderId="25" xfId="0" applyNumberFormat="1" applyFont="1" applyFill="1" applyBorder="1" applyAlignment="1" applyProtection="1">
      <alignment horizontal="center" vertical="center" wrapText="1"/>
      <protection locked="0"/>
    </xf>
    <xf numFmtId="174" fontId="7" fillId="25" borderId="26" xfId="0" applyNumberFormat="1" applyFont="1" applyFill="1" applyBorder="1" applyAlignment="1" applyProtection="1">
      <alignment horizontal="center" vertical="center" wrapText="1"/>
      <protection locked="0"/>
    </xf>
    <xf numFmtId="10" fontId="39" fillId="25" borderId="25" xfId="0" applyNumberFormat="1" applyFont="1" applyFill="1" applyBorder="1" applyAlignment="1" applyProtection="1">
      <alignment horizontal="center" vertical="center" wrapText="1"/>
      <protection locked="0"/>
    </xf>
    <xf numFmtId="10" fontId="39" fillId="25" borderId="26" xfId="0" applyNumberFormat="1" applyFont="1" applyFill="1" applyBorder="1" applyAlignment="1" applyProtection="1">
      <alignment horizontal="center" vertical="center" wrapText="1"/>
      <protection locked="0"/>
    </xf>
    <xf numFmtId="0" fontId="11" fillId="0" borderId="15" xfId="0" applyFont="1" applyFill="1" applyBorder="1" applyAlignment="1" applyProtection="1">
      <alignment horizontal="left" vertical="top" wrapText="1"/>
      <protection locked="0"/>
    </xf>
    <xf numFmtId="0" fontId="11" fillId="0" borderId="13" xfId="0" applyFont="1" applyFill="1" applyBorder="1" applyAlignment="1" applyProtection="1">
      <alignment horizontal="left" vertical="top"/>
      <protection locked="0"/>
    </xf>
    <xf numFmtId="0" fontId="33" fillId="0" borderId="15" xfId="0" applyFont="1" applyFill="1" applyBorder="1" applyAlignment="1">
      <alignment horizontal="left" vertical="top"/>
    </xf>
    <xf numFmtId="0" fontId="33" fillId="0" borderId="13" xfId="0" applyFont="1" applyFill="1" applyBorder="1" applyAlignment="1">
      <alignment horizontal="left" vertical="top"/>
    </xf>
    <xf numFmtId="0" fontId="30" fillId="0" borderId="15" xfId="0" applyFont="1" applyFill="1" applyBorder="1" applyAlignment="1">
      <alignment horizontal="left" vertical="top" wrapText="1"/>
    </xf>
    <xf numFmtId="0" fontId="30" fillId="0" borderId="13" xfId="0" applyFont="1" applyFill="1" applyBorder="1" applyAlignment="1">
      <alignment horizontal="left" vertical="top" wrapText="1"/>
    </xf>
    <xf numFmtId="175" fontId="1" fillId="0" borderId="15" xfId="0" applyNumberFormat="1" applyFont="1" applyFill="1" applyBorder="1" applyAlignment="1">
      <alignment horizontal="center" vertical="center" wrapText="1"/>
    </xf>
    <xf numFmtId="175" fontId="1" fillId="0" borderId="13" xfId="0" applyNumberFormat="1" applyFont="1" applyFill="1" applyBorder="1" applyAlignment="1">
      <alignment horizontal="center" vertical="center" wrapText="1"/>
    </xf>
    <xf numFmtId="10" fontId="1" fillId="0" borderId="15" xfId="0" applyNumberFormat="1" applyFont="1" applyFill="1" applyBorder="1" applyAlignment="1">
      <alignment horizontal="center" vertical="center"/>
    </xf>
    <xf numFmtId="10" fontId="1" fillId="0" borderId="14" xfId="0" applyNumberFormat="1" applyFont="1" applyFill="1" applyBorder="1" applyAlignment="1">
      <alignment horizontal="center" vertical="center"/>
    </xf>
    <xf numFmtId="10" fontId="1" fillId="0" borderId="13" xfId="0" applyNumberFormat="1" applyFont="1" applyFill="1" applyBorder="1" applyAlignment="1">
      <alignment horizontal="center" vertical="center"/>
    </xf>
    <xf numFmtId="174" fontId="53" fillId="26" borderId="15" xfId="0" applyNumberFormat="1" applyFont="1" applyFill="1" applyBorder="1" applyAlignment="1" applyProtection="1">
      <alignment horizontal="center" vertical="center"/>
      <protection locked="0"/>
    </xf>
    <xf numFmtId="174" fontId="53" fillId="26" borderId="13" xfId="0" applyNumberFormat="1" applyFont="1" applyFill="1" applyBorder="1" applyAlignment="1" applyProtection="1">
      <alignment horizontal="center" vertical="center"/>
      <protection locked="0"/>
    </xf>
    <xf numFmtId="0" fontId="59" fillId="26" borderId="15" xfId="0" applyFont="1" applyFill="1" applyBorder="1" applyAlignment="1" applyProtection="1">
      <alignment horizontal="center" vertical="center"/>
      <protection locked="0"/>
    </xf>
    <xf numFmtId="0" fontId="59" fillId="26" borderId="13" xfId="0" applyFont="1" applyFill="1" applyBorder="1" applyAlignment="1" applyProtection="1">
      <alignment horizontal="center" vertical="center"/>
      <protection locked="0"/>
    </xf>
    <xf numFmtId="0" fontId="55" fillId="26" borderId="15" xfId="0" applyFont="1" applyFill="1" applyBorder="1" applyAlignment="1" applyProtection="1">
      <alignment horizontal="center" vertical="center" wrapText="1"/>
      <protection locked="0"/>
    </xf>
    <xf numFmtId="0" fontId="55" fillId="26" borderId="13" xfId="0" applyFont="1" applyFill="1" applyBorder="1" applyAlignment="1" applyProtection="1">
      <alignment horizontal="center" vertical="center" wrapText="1"/>
      <protection locked="0"/>
    </xf>
    <xf numFmtId="0" fontId="1" fillId="0" borderId="14" xfId="0" applyFont="1" applyFill="1" applyBorder="1" applyAlignment="1">
      <alignment horizontal="center" vertical="center"/>
    </xf>
    <xf numFmtId="0" fontId="3" fillId="0" borderId="15"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protection locked="0"/>
    </xf>
    <xf numFmtId="174" fontId="30" fillId="26" borderId="15" xfId="0" applyNumberFormat="1" applyFont="1" applyFill="1" applyBorder="1" applyAlignment="1" applyProtection="1">
      <alignment horizontal="left" vertical="top" wrapText="1"/>
      <protection locked="0"/>
    </xf>
    <xf numFmtId="0" fontId="1" fillId="0" borderId="13" xfId="0" applyFont="1" applyBorder="1" applyAlignment="1">
      <alignment horizontal="left" vertical="top" wrapText="1"/>
    </xf>
    <xf numFmtId="0" fontId="38" fillId="0" borderId="8"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xf numFmtId="0" fontId="12" fillId="26" borderId="8" xfId="0" applyFont="1" applyFill="1" applyBorder="1" applyAlignment="1">
      <alignment horizontal="center" vertical="center"/>
    </xf>
    <xf numFmtId="0" fontId="1" fillId="26" borderId="8" xfId="0" applyFont="1" applyFill="1" applyBorder="1" applyAlignment="1">
      <alignment horizontal="center" vertical="center"/>
    </xf>
    <xf numFmtId="10" fontId="12" fillId="0" borderId="8" xfId="0" applyNumberFormat="1" applyFont="1" applyFill="1" applyBorder="1" applyAlignment="1" applyProtection="1">
      <alignment horizontal="center" vertical="center"/>
      <protection locked="0"/>
    </xf>
    <xf numFmtId="10" fontId="12" fillId="26" borderId="8" xfId="0" applyNumberFormat="1" applyFont="1" applyFill="1" applyBorder="1" applyAlignment="1">
      <alignment horizontal="center" vertical="center" wrapText="1"/>
    </xf>
    <xf numFmtId="0" fontId="1" fillId="26" borderId="8"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175" fontId="12" fillId="24" borderId="24" xfId="0" applyNumberFormat="1" applyFont="1" applyFill="1" applyBorder="1" applyAlignment="1" applyProtection="1">
      <alignment horizontal="center" vertical="center" wrapText="1"/>
      <protection locked="0"/>
    </xf>
    <xf numFmtId="0" fontId="1" fillId="24" borderId="4" xfId="0" applyFont="1" applyFill="1" applyBorder="1" applyAlignment="1">
      <alignment horizontal="center" vertical="center" wrapText="1"/>
    </xf>
    <xf numFmtId="0" fontId="1" fillId="24" borderId="20" xfId="0" applyFont="1" applyFill="1" applyBorder="1" applyAlignment="1">
      <alignment horizontal="center" vertical="center" wrapText="1"/>
    </xf>
    <xf numFmtId="0" fontId="1" fillId="0" borderId="15" xfId="0" applyFont="1" applyFill="1" applyBorder="1" applyAlignment="1">
      <alignment horizontal="left"/>
    </xf>
    <xf numFmtId="0" fontId="1" fillId="0" borderId="13" xfId="0" applyFont="1" applyFill="1" applyBorder="1" applyAlignment="1">
      <alignment horizontal="left"/>
    </xf>
    <xf numFmtId="0" fontId="53" fillId="0" borderId="15" xfId="0" applyFont="1" applyFill="1" applyBorder="1" applyAlignment="1">
      <alignment horizontal="left" vertical="center" wrapText="1"/>
    </xf>
    <xf numFmtId="0" fontId="53" fillId="0" borderId="13" xfId="0" applyFont="1" applyFill="1" applyBorder="1" applyAlignment="1">
      <alignment horizontal="left" vertical="center"/>
    </xf>
    <xf numFmtId="0" fontId="30" fillId="0" borderId="15" xfId="0" applyFont="1" applyFill="1" applyBorder="1" applyAlignment="1">
      <alignment horizontal="left"/>
    </xf>
    <xf numFmtId="0" fontId="30" fillId="0" borderId="13" xfId="0" applyFont="1" applyFill="1" applyBorder="1" applyAlignment="1">
      <alignment horizontal="left"/>
    </xf>
    <xf numFmtId="0" fontId="53" fillId="0" borderId="15" xfId="0" applyFont="1" applyFill="1" applyBorder="1" applyAlignment="1">
      <alignment horizontal="left" vertical="top" wrapText="1"/>
    </xf>
    <xf numFmtId="0" fontId="53" fillId="0" borderId="13" xfId="0" applyFont="1" applyFill="1" applyBorder="1" applyAlignment="1">
      <alignment horizontal="left" vertical="top"/>
    </xf>
    <xf numFmtId="15" fontId="30" fillId="0" borderId="15" xfId="0" applyNumberFormat="1" applyFont="1" applyFill="1" applyBorder="1" applyAlignment="1">
      <alignment horizontal="left" vertical="top" wrapText="1"/>
    </xf>
    <xf numFmtId="0" fontId="30" fillId="0" borderId="13" xfId="0" applyFont="1" applyFill="1" applyBorder="1" applyAlignment="1">
      <alignment horizontal="left" vertical="top"/>
    </xf>
    <xf numFmtId="0" fontId="30" fillId="0" borderId="13" xfId="0" applyFont="1" applyBorder="1" applyAlignment="1">
      <alignment horizontal="left" vertical="top"/>
    </xf>
    <xf numFmtId="0" fontId="30" fillId="0" borderId="15" xfId="0" applyFont="1" applyFill="1" applyBorder="1" applyAlignment="1">
      <alignment horizontal="left" vertical="top"/>
    </xf>
    <xf numFmtId="0" fontId="30" fillId="26" borderId="15" xfId="0" applyFont="1" applyFill="1" applyBorder="1" applyAlignment="1" applyProtection="1">
      <alignment horizontal="left" vertical="top" wrapText="1"/>
      <protection locked="0"/>
    </xf>
    <xf numFmtId="0" fontId="35" fillId="0" borderId="8" xfId="0" applyFont="1" applyFill="1" applyBorder="1" applyAlignment="1" applyProtection="1">
      <alignment horizontal="center" vertical="center"/>
      <protection locked="0"/>
    </xf>
    <xf numFmtId="0" fontId="35" fillId="0" borderId="15"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8" xfId="0" applyFont="1" applyFill="1" applyBorder="1" applyAlignment="1" applyProtection="1">
      <alignment horizontal="center" vertical="center" wrapText="1"/>
      <protection locked="0"/>
    </xf>
    <xf numFmtId="0" fontId="11" fillId="26" borderId="8" xfId="0" applyFont="1" applyFill="1" applyBorder="1" applyAlignment="1">
      <alignment wrapText="1"/>
    </xf>
    <xf numFmtId="0" fontId="1" fillId="26" borderId="8" xfId="0" applyFont="1" applyFill="1" applyBorder="1" applyAlignment="1">
      <alignment wrapText="1"/>
    </xf>
    <xf numFmtId="0" fontId="11" fillId="0" borderId="14" xfId="0" applyFont="1" applyFill="1" applyBorder="1" applyAlignment="1" applyProtection="1">
      <alignment horizontal="center" vertical="center" wrapText="1"/>
      <protection locked="0"/>
    </xf>
    <xf numFmtId="0" fontId="69" fillId="37" borderId="24" xfId="65" applyFont="1" applyFill="1" applyBorder="1" applyAlignment="1">
      <alignment horizontal="center"/>
    </xf>
    <xf numFmtId="0" fontId="69" fillId="37" borderId="4" xfId="65" applyFont="1" applyFill="1" applyBorder="1" applyAlignment="1">
      <alignment horizontal="center"/>
    </xf>
    <xf numFmtId="0" fontId="69" fillId="37" borderId="20" xfId="65" applyFont="1" applyFill="1" applyBorder="1" applyAlignment="1">
      <alignment horizontal="center"/>
    </xf>
    <xf numFmtId="0" fontId="58" fillId="0" borderId="27" xfId="65" applyFont="1" applyBorder="1" applyAlignment="1">
      <alignment horizontal="center"/>
    </xf>
    <xf numFmtId="0" fontId="58" fillId="0" borderId="28" xfId="65" applyFont="1" applyBorder="1" applyAlignment="1">
      <alignment horizont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center" vertical="center" wrapText="1"/>
    </xf>
    <xf numFmtId="0" fontId="32" fillId="0" borderId="15" xfId="0" applyFont="1" applyBorder="1" applyAlignment="1">
      <alignment horizontal="center" vertical="center"/>
    </xf>
    <xf numFmtId="0" fontId="32" fillId="0" borderId="14" xfId="0" applyFont="1" applyBorder="1" applyAlignment="1">
      <alignment horizontal="center" vertical="center"/>
    </xf>
    <xf numFmtId="0" fontId="32" fillId="0" borderId="13" xfId="0" applyFont="1" applyBorder="1" applyAlignment="1">
      <alignment horizontal="center" vertical="center"/>
    </xf>
    <xf numFmtId="0" fontId="11" fillId="0" borderId="13" xfId="0" applyFont="1" applyFill="1" applyBorder="1" applyAlignment="1" applyProtection="1">
      <alignment horizontal="center" vertical="center" wrapText="1"/>
      <protection locked="0"/>
    </xf>
    <xf numFmtId="0" fontId="9" fillId="26" borderId="8"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 fillId="0" borderId="8" xfId="0" applyFont="1" applyBorder="1" applyAlignment="1"/>
    <xf numFmtId="0" fontId="30" fillId="0" borderId="8" xfId="0" applyFont="1" applyFill="1" applyBorder="1" applyAlignment="1" applyProtection="1">
      <alignment horizontal="center" vertical="center"/>
      <protection locked="0"/>
    </xf>
    <xf numFmtId="0" fontId="11" fillId="0" borderId="8" xfId="0" applyFont="1" applyFill="1" applyBorder="1" applyAlignment="1" applyProtection="1">
      <alignment horizontal="left" vertical="top" wrapText="1"/>
      <protection locked="0"/>
    </xf>
    <xf numFmtId="0" fontId="11" fillId="0" borderId="8" xfId="0" applyFont="1" applyFill="1" applyBorder="1" applyAlignment="1" applyProtection="1">
      <alignment horizontal="left" vertical="top"/>
      <protection locked="0"/>
    </xf>
    <xf numFmtId="0" fontId="11" fillId="26" borderId="8" xfId="0" applyFont="1" applyFill="1" applyBorder="1" applyAlignment="1" applyProtection="1">
      <alignment horizontal="left" vertical="center" wrapText="1"/>
      <protection locked="0"/>
    </xf>
    <xf numFmtId="0" fontId="11" fillId="26" borderId="8" xfId="0" applyFont="1" applyFill="1" applyBorder="1" applyAlignment="1" applyProtection="1">
      <alignment horizontal="left" vertical="center"/>
      <protection locked="0"/>
    </xf>
    <xf numFmtId="2" fontId="1" fillId="26" borderId="15" xfId="0" applyNumberFormat="1" applyFont="1" applyFill="1" applyBorder="1" applyAlignment="1">
      <alignment horizontal="center" vertical="center"/>
    </xf>
    <xf numFmtId="2" fontId="1" fillId="26" borderId="13" xfId="0" applyNumberFormat="1" applyFont="1" applyFill="1" applyBorder="1" applyAlignment="1">
      <alignment horizontal="center" vertical="center"/>
    </xf>
    <xf numFmtId="0" fontId="1" fillId="0" borderId="8" xfId="0" applyFont="1" applyFill="1" applyBorder="1" applyAlignment="1">
      <alignment horizontal="center" vertical="center" wrapText="1"/>
    </xf>
    <xf numFmtId="10" fontId="1" fillId="26" borderId="15" xfId="0" applyNumberFormat="1" applyFont="1" applyFill="1" applyBorder="1" applyAlignment="1">
      <alignment horizontal="center" vertical="center"/>
    </xf>
    <xf numFmtId="10" fontId="1" fillId="26" borderId="14" xfId="0" applyNumberFormat="1" applyFont="1" applyFill="1" applyBorder="1" applyAlignment="1">
      <alignment horizontal="center" vertical="center"/>
    </xf>
    <xf numFmtId="10" fontId="1" fillId="26" borderId="13" xfId="0" applyNumberFormat="1" applyFont="1" applyFill="1" applyBorder="1" applyAlignment="1">
      <alignment horizontal="center" vertical="center"/>
    </xf>
    <xf numFmtId="0" fontId="12" fillId="26" borderId="15" xfId="0" applyFont="1" applyFill="1" applyBorder="1" applyAlignment="1" applyProtection="1">
      <alignment horizontal="center" vertical="center"/>
      <protection locked="0"/>
    </xf>
    <xf numFmtId="0" fontId="12" fillId="26" borderId="14" xfId="0" applyFont="1" applyFill="1" applyBorder="1" applyAlignment="1" applyProtection="1">
      <alignment horizontal="center" vertical="center"/>
      <protection locked="0"/>
    </xf>
    <xf numFmtId="0" fontId="12" fillId="26" borderId="13" xfId="0" applyFont="1" applyFill="1" applyBorder="1" applyAlignment="1" applyProtection="1">
      <alignment horizontal="center" vertical="center"/>
      <protection locked="0"/>
    </xf>
    <xf numFmtId="10" fontId="12" fillId="26" borderId="15" xfId="0" applyNumberFormat="1" applyFont="1" applyFill="1" applyBorder="1" applyAlignment="1" applyProtection="1">
      <alignment horizontal="center" vertical="center"/>
      <protection locked="0"/>
    </xf>
    <xf numFmtId="10" fontId="12" fillId="26" borderId="14" xfId="0" applyNumberFormat="1" applyFont="1" applyFill="1" applyBorder="1" applyAlignment="1" applyProtection="1">
      <alignment horizontal="center" vertical="center"/>
      <protection locked="0"/>
    </xf>
    <xf numFmtId="10" fontId="12" fillId="26" borderId="13" xfId="0" applyNumberFormat="1" applyFont="1" applyFill="1" applyBorder="1" applyAlignment="1" applyProtection="1">
      <alignment horizontal="center" vertical="center"/>
      <protection locked="0"/>
    </xf>
    <xf numFmtId="10" fontId="12" fillId="26" borderId="15" xfId="0" applyNumberFormat="1" applyFont="1" applyFill="1" applyBorder="1" applyAlignment="1">
      <alignment horizontal="center" vertical="center" wrapText="1"/>
    </xf>
    <xf numFmtId="10" fontId="12" fillId="26" borderId="14" xfId="0" applyNumberFormat="1" applyFont="1" applyFill="1" applyBorder="1" applyAlignment="1">
      <alignment horizontal="center" vertical="center" wrapText="1"/>
    </xf>
    <xf numFmtId="10" fontId="12" fillId="26" borderId="13" xfId="0" applyNumberFormat="1" applyFont="1" applyFill="1" applyBorder="1" applyAlignment="1">
      <alignment horizontal="center" vertical="center" wrapText="1"/>
    </xf>
    <xf numFmtId="0" fontId="11" fillId="26" borderId="8" xfId="0" applyFont="1" applyFill="1" applyBorder="1" applyAlignment="1">
      <alignment horizontal="left" vertical="center" wrapText="1"/>
    </xf>
    <xf numFmtId="0" fontId="1" fillId="26" borderId="8" xfId="0" applyFont="1" applyFill="1" applyBorder="1" applyAlignment="1">
      <alignment horizontal="left" vertical="center" wrapText="1"/>
    </xf>
    <xf numFmtId="0" fontId="12" fillId="26" borderId="15" xfId="0" applyFont="1" applyFill="1" applyBorder="1" applyAlignment="1">
      <alignment horizontal="center" vertical="center"/>
    </xf>
    <xf numFmtId="0" fontId="12" fillId="26" borderId="14" xfId="0" applyFont="1" applyFill="1" applyBorder="1" applyAlignment="1">
      <alignment horizontal="center" vertical="center"/>
    </xf>
    <xf numFmtId="0" fontId="12" fillId="26" borderId="13" xfId="0" applyFont="1" applyFill="1" applyBorder="1" applyAlignment="1">
      <alignment horizontal="center" vertical="center"/>
    </xf>
    <xf numFmtId="0" fontId="11" fillId="25" borderId="8" xfId="0" applyFont="1" applyFill="1" applyBorder="1" applyAlignment="1" applyProtection="1">
      <alignment horizontal="center" vertical="center"/>
      <protection locked="0"/>
    </xf>
    <xf numFmtId="0" fontId="1" fillId="0" borderId="8" xfId="0" applyFont="1" applyBorder="1" applyAlignment="1">
      <alignment horizontal="center" vertical="center"/>
    </xf>
    <xf numFmtId="0" fontId="11" fillId="0" borderId="8" xfId="0" applyFont="1" applyFill="1" applyBorder="1" applyAlignment="1" applyProtection="1">
      <alignment horizontal="center" vertical="center" wrapText="1"/>
      <protection locked="0"/>
    </xf>
    <xf numFmtId="0" fontId="1" fillId="0" borderId="8" xfId="0" applyFont="1" applyBorder="1" applyAlignment="1">
      <alignment horizontal="center" vertical="center" wrapText="1"/>
    </xf>
    <xf numFmtId="0" fontId="35" fillId="0" borderId="15" xfId="0" applyFont="1" applyFill="1" applyBorder="1" applyAlignment="1" applyProtection="1">
      <alignment horizontal="center" vertical="center"/>
      <protection locked="0"/>
    </xf>
    <xf numFmtId="0" fontId="35" fillId="0" borderId="14" xfId="0" applyFont="1" applyFill="1" applyBorder="1" applyAlignment="1" applyProtection="1">
      <alignment horizontal="center" vertical="center"/>
      <protection locked="0"/>
    </xf>
    <xf numFmtId="0" fontId="35" fillId="0" borderId="13" xfId="0" applyFont="1" applyFill="1" applyBorder="1" applyAlignment="1" applyProtection="1">
      <alignment horizontal="center" vertical="center"/>
      <protection locked="0"/>
    </xf>
    <xf numFmtId="0" fontId="11" fillId="0" borderId="8" xfId="0" applyFont="1" applyFill="1" applyBorder="1" applyAlignment="1">
      <alignment horizontal="center" vertical="center" wrapText="1"/>
    </xf>
    <xf numFmtId="0" fontId="11" fillId="0" borderId="8" xfId="0" applyFont="1" applyFill="1" applyBorder="1" applyAlignment="1" applyProtection="1">
      <alignment vertical="center" wrapText="1"/>
      <protection locked="0"/>
    </xf>
    <xf numFmtId="0" fontId="11" fillId="26" borderId="15" xfId="0" applyFont="1" applyFill="1" applyBorder="1" applyAlignment="1" applyProtection="1">
      <alignment horizontal="left" vertical="center" wrapText="1"/>
      <protection locked="0"/>
    </xf>
    <xf numFmtId="0" fontId="11" fillId="26" borderId="13" xfId="0" applyFont="1" applyFill="1" applyBorder="1" applyAlignment="1" applyProtection="1">
      <alignment horizontal="left" vertical="center" wrapText="1"/>
      <protection locked="0"/>
    </xf>
    <xf numFmtId="2" fontId="1" fillId="26" borderId="14" xfId="0" applyNumberFormat="1" applyFont="1" applyFill="1" applyBorder="1" applyAlignment="1">
      <alignment horizontal="center" vertical="center"/>
    </xf>
    <xf numFmtId="2" fontId="1" fillId="0" borderId="15" xfId="0" applyNumberFormat="1" applyFont="1" applyFill="1" applyBorder="1" applyAlignment="1">
      <alignment horizontal="center" vertical="center"/>
    </xf>
    <xf numFmtId="2" fontId="1" fillId="0" borderId="14" xfId="0" applyNumberFormat="1" applyFont="1" applyFill="1" applyBorder="1" applyAlignment="1">
      <alignment horizontal="center" vertical="center"/>
    </xf>
    <xf numFmtId="2" fontId="1" fillId="0" borderId="13" xfId="0" applyNumberFormat="1" applyFont="1" applyFill="1" applyBorder="1" applyAlignment="1">
      <alignment horizontal="center" vertical="center"/>
    </xf>
    <xf numFmtId="10" fontId="64" fillId="26" borderId="15" xfId="0" applyNumberFormat="1" applyFont="1" applyFill="1" applyBorder="1" applyAlignment="1">
      <alignment horizontal="center" vertical="center"/>
    </xf>
    <xf numFmtId="10" fontId="64" fillId="26" borderId="13" xfId="0" applyNumberFormat="1" applyFont="1" applyFill="1" applyBorder="1" applyAlignment="1">
      <alignment horizontal="center" vertical="center"/>
    </xf>
    <xf numFmtId="0" fontId="11" fillId="0" borderId="14" xfId="0" applyFont="1" applyFill="1" applyBorder="1" applyAlignment="1">
      <alignment horizontal="center" vertical="center"/>
    </xf>
    <xf numFmtId="0" fontId="11" fillId="0" borderId="13" xfId="0" applyFont="1" applyFill="1" applyBorder="1" applyAlignment="1">
      <alignment horizontal="center" vertical="center"/>
    </xf>
    <xf numFmtId="0" fontId="70" fillId="39" borderId="30" xfId="0" applyFont="1" applyFill="1" applyBorder="1" applyAlignment="1">
      <alignment horizontal="center" vertical="center"/>
    </xf>
    <xf numFmtId="0" fontId="70" fillId="39" borderId="3" xfId="0" applyFont="1" applyFill="1" applyBorder="1" applyAlignment="1">
      <alignment horizontal="center" vertical="center"/>
    </xf>
    <xf numFmtId="0" fontId="70" fillId="39" borderId="31" xfId="0" applyFont="1" applyFill="1" applyBorder="1" applyAlignment="1">
      <alignment horizontal="center" vertical="center"/>
    </xf>
    <xf numFmtId="0" fontId="61" fillId="0" borderId="29" xfId="0" applyFont="1" applyBorder="1" applyAlignment="1">
      <alignment horizontal="center" vertical="center"/>
    </xf>
    <xf numFmtId="0" fontId="61" fillId="0" borderId="21" xfId="0" applyFont="1" applyBorder="1" applyAlignment="1">
      <alignment horizontal="center" vertical="center"/>
    </xf>
    <xf numFmtId="0" fontId="61" fillId="0" borderId="29" xfId="0" applyFont="1" applyBorder="1" applyAlignment="1">
      <alignment vertical="center"/>
    </xf>
    <xf numFmtId="0" fontId="61" fillId="0" borderId="21" xfId="0" applyFont="1" applyBorder="1" applyAlignment="1">
      <alignment vertical="center"/>
    </xf>
    <xf numFmtId="0" fontId="63" fillId="0" borderId="29" xfId="0" applyFont="1" applyBorder="1" applyAlignment="1">
      <alignment horizontal="center" vertical="center"/>
    </xf>
    <xf numFmtId="0" fontId="63" fillId="0" borderId="21" xfId="0" applyFont="1" applyBorder="1" applyAlignment="1">
      <alignment horizontal="center" vertical="center"/>
    </xf>
    <xf numFmtId="0" fontId="63" fillId="0" borderId="29" xfId="0" applyFont="1" applyBorder="1" applyAlignment="1">
      <alignment vertical="center"/>
    </xf>
    <xf numFmtId="0" fontId="63" fillId="0" borderId="21" xfId="0" applyFont="1" applyBorder="1" applyAlignment="1">
      <alignment vertical="center"/>
    </xf>
  </cellXfs>
  <cellStyles count="8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 Currency (0)" xfId="26"/>
    <cellStyle name="Calc Currency (2)" xfId="27"/>
    <cellStyle name="Calc Percent (0)" xfId="28"/>
    <cellStyle name="Calc Percent (1)" xfId="29"/>
    <cellStyle name="Calc Percent (2)" xfId="30"/>
    <cellStyle name="Calc Units (0)" xfId="31"/>
    <cellStyle name="Calc Units (1)" xfId="32"/>
    <cellStyle name="Calc Units (2)" xfId="33"/>
    <cellStyle name="Calculation" xfId="34" builtinId="22" customBuiltin="1"/>
    <cellStyle name="Check Cell" xfId="35" builtinId="23" customBuiltin="1"/>
    <cellStyle name="Comma [00]" xfId="36"/>
    <cellStyle name="Currency [00]" xfId="37"/>
    <cellStyle name="Date Short" xfId="38"/>
    <cellStyle name="Enter Currency (0)" xfId="39"/>
    <cellStyle name="Enter Currency (2)" xfId="40"/>
    <cellStyle name="Enter Units (0)" xfId="41"/>
    <cellStyle name="Enter Units (1)" xfId="42"/>
    <cellStyle name="Enter Units (2)" xfId="43"/>
    <cellStyle name="Explanatory Text" xfId="44" builtinId="53" customBuiltin="1"/>
    <cellStyle name="Good" xfId="45" builtinId="26" customBuiltin="1"/>
    <cellStyle name="Grey" xfId="46"/>
    <cellStyle name="Header1" xfId="47"/>
    <cellStyle name="Header2" xfId="48"/>
    <cellStyle name="Heading 1" xfId="49" builtinId="16" customBuiltin="1"/>
    <cellStyle name="Heading 2" xfId="50" builtinId="17" customBuiltin="1"/>
    <cellStyle name="Heading 3" xfId="51" builtinId="18" customBuiltin="1"/>
    <cellStyle name="Heading 4" xfId="52" builtinId="19" customBuiltin="1"/>
    <cellStyle name="Input" xfId="53" builtinId="20" customBuiltin="1"/>
    <cellStyle name="Input [yellow]" xfId="54"/>
    <cellStyle name="Link Currency (0)" xfId="55"/>
    <cellStyle name="Link Currency (2)" xfId="56"/>
    <cellStyle name="Link Units (0)" xfId="57"/>
    <cellStyle name="Link Units (1)" xfId="58"/>
    <cellStyle name="Link Units (2)" xfId="59"/>
    <cellStyle name="Linked Cell" xfId="60" builtinId="24" customBuiltin="1"/>
    <cellStyle name="Neutral" xfId="61" builtinId="28" customBuiltin="1"/>
    <cellStyle name="Normal" xfId="0" builtinId="0"/>
    <cellStyle name="Normal - Style1" xfId="62"/>
    <cellStyle name="Normal 2" xfId="63"/>
    <cellStyle name="Normal 3" xfId="64"/>
    <cellStyle name="Normal 4" xfId="65"/>
    <cellStyle name="Note" xfId="66" builtinId="10" customBuiltin="1"/>
    <cellStyle name="Output" xfId="67" builtinId="21" customBuiltin="1"/>
    <cellStyle name="Percent [0]" xfId="68"/>
    <cellStyle name="Percent [00]" xfId="69"/>
    <cellStyle name="Percent [2]" xfId="70"/>
    <cellStyle name="PrePop Currency (0)" xfId="71"/>
    <cellStyle name="PrePop Currency (2)" xfId="72"/>
    <cellStyle name="PrePop Units (0)" xfId="73"/>
    <cellStyle name="PrePop Units (1)" xfId="74"/>
    <cellStyle name="PrePop Units (2)" xfId="75"/>
    <cellStyle name="Text Indent A" xfId="76"/>
    <cellStyle name="Text Indent B" xfId="77"/>
    <cellStyle name="Text Indent C" xfId="78"/>
    <cellStyle name="Title" xfId="79" builtinId="15" customBuiltin="1"/>
    <cellStyle name="Total" xfId="80" builtinId="25" customBuiltin="1"/>
    <cellStyle name="Warning Text" xfId="81" builtinId="11" customBuiltin="1"/>
  </cellStyles>
  <dxfs count="1">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zoomScaleNormal="114" zoomScaleSheetLayoutView="68"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2:X207"/>
  <sheetViews>
    <sheetView showGridLines="0" topLeftCell="B1" zoomScale="70" zoomScaleNormal="70" zoomScaleSheetLayoutView="75" workbookViewId="0">
      <pane xSplit="6" ySplit="5" topLeftCell="H171" activePane="bottomRight" state="frozen"/>
      <selection activeCell="B1" sqref="B1"/>
      <selection pane="topRight" activeCell="H1" sqref="H1"/>
      <selection pane="bottomLeft" activeCell="B6" sqref="B6"/>
      <selection pane="bottomRight" activeCell="C183" sqref="C183"/>
    </sheetView>
  </sheetViews>
  <sheetFormatPr defaultColWidth="19.28515625" defaultRowHeight="12.75" x14ac:dyDescent="0.2"/>
  <cols>
    <col min="1" max="1" width="72" style="21" bestFit="1" customWidth="1"/>
    <col min="2" max="2" width="69.28515625" style="4" customWidth="1"/>
    <col min="3" max="3" width="42.42578125" style="201" bestFit="1" customWidth="1"/>
    <col min="4" max="4" width="97" style="425" bestFit="1" customWidth="1"/>
    <col min="5" max="5" width="26.5703125" style="201" bestFit="1" customWidth="1"/>
    <col min="6" max="6" width="28.7109375" style="201" bestFit="1" customWidth="1"/>
    <col min="7" max="7" width="37.140625" style="201" bestFit="1" customWidth="1"/>
    <col min="8" max="8" width="36.85546875" style="201" customWidth="1"/>
    <col min="9" max="9" width="29.7109375" style="201" bestFit="1" customWidth="1"/>
    <col min="10" max="10" width="68.85546875" style="201" bestFit="1" customWidth="1"/>
    <col min="11" max="11" width="30.42578125" style="201" bestFit="1" customWidth="1"/>
    <col min="12" max="12" width="37.140625" style="201" bestFit="1" customWidth="1"/>
    <col min="13" max="13" width="39.140625" style="201" bestFit="1" customWidth="1"/>
    <col min="14" max="14" width="39" style="427" bestFit="1" customWidth="1"/>
    <col min="15" max="15" width="125.140625" style="201" bestFit="1" customWidth="1"/>
    <col min="16" max="16" width="82.140625" style="201" bestFit="1" customWidth="1"/>
    <col min="17" max="17" width="45.5703125" style="201" bestFit="1" customWidth="1"/>
    <col min="18" max="18" width="27.5703125" style="201" bestFit="1" customWidth="1"/>
    <col min="19" max="19" width="42.28515625" style="201" bestFit="1" customWidth="1"/>
    <col min="20" max="20" width="82.7109375" style="201" bestFit="1" customWidth="1"/>
    <col min="21" max="21" width="55.140625" style="428" bestFit="1" customWidth="1"/>
    <col min="22" max="22" width="44.5703125" style="201" bestFit="1" customWidth="1"/>
    <col min="23" max="23" width="27.42578125" style="201" bestFit="1" customWidth="1"/>
    <col min="24" max="24" width="13.7109375" style="201" bestFit="1" customWidth="1"/>
    <col min="25" max="16384" width="19.28515625" style="201"/>
  </cols>
  <sheetData>
    <row r="2" spans="1:24" ht="16.5" x14ac:dyDescent="0.2">
      <c r="A2" s="193" t="s">
        <v>76</v>
      </c>
      <c r="B2" s="194"/>
      <c r="C2" s="195"/>
      <c r="D2" s="196"/>
      <c r="E2" s="197"/>
      <c r="F2" s="197"/>
      <c r="G2" s="195"/>
      <c r="H2" s="195"/>
      <c r="I2" s="198"/>
      <c r="J2" s="195"/>
      <c r="K2" s="198"/>
      <c r="L2" s="195"/>
      <c r="M2" s="195"/>
      <c r="N2" s="197"/>
      <c r="O2" s="1"/>
      <c r="P2" s="1"/>
      <c r="Q2" s="2"/>
      <c r="R2" s="1"/>
      <c r="S2" s="199"/>
      <c r="T2" s="197"/>
      <c r="U2" s="200"/>
      <c r="V2" s="197"/>
      <c r="W2" s="197"/>
      <c r="X2" s="197"/>
    </row>
    <row r="3" spans="1:24" ht="13.5" thickBot="1" x14ac:dyDescent="0.25">
      <c r="A3" s="202"/>
      <c r="B3" s="194"/>
      <c r="C3" s="203"/>
      <c r="D3" s="204"/>
      <c r="E3" s="205"/>
      <c r="F3" s="205"/>
      <c r="G3" s="203"/>
      <c r="H3" s="203"/>
      <c r="I3" s="206"/>
      <c r="J3" s="203"/>
      <c r="K3" s="206"/>
      <c r="L3" s="203"/>
      <c r="M3" s="203"/>
      <c r="N3" s="205"/>
      <c r="O3" s="1"/>
      <c r="P3" s="1"/>
      <c r="Q3" s="2"/>
      <c r="R3" s="1"/>
      <c r="S3" s="207"/>
      <c r="T3" s="197"/>
      <c r="U3" s="200"/>
      <c r="V3" s="197"/>
      <c r="W3" s="197"/>
      <c r="X3" s="197"/>
    </row>
    <row r="4" spans="1:24" ht="42" customHeight="1" x14ac:dyDescent="0.2">
      <c r="A4" s="631" t="s">
        <v>124</v>
      </c>
      <c r="B4" s="642" t="s">
        <v>139</v>
      </c>
      <c r="C4" s="644" t="s">
        <v>88</v>
      </c>
      <c r="D4" s="644" t="s">
        <v>8</v>
      </c>
      <c r="E4" s="646" t="s">
        <v>9</v>
      </c>
      <c r="F4" s="631" t="s">
        <v>60</v>
      </c>
      <c r="G4" s="631" t="s">
        <v>89</v>
      </c>
      <c r="H4" s="644" t="s">
        <v>90</v>
      </c>
      <c r="I4" s="648" t="s">
        <v>91</v>
      </c>
      <c r="J4" s="644" t="s">
        <v>199</v>
      </c>
      <c r="K4" s="648" t="s">
        <v>92</v>
      </c>
      <c r="L4" s="644" t="s">
        <v>104</v>
      </c>
      <c r="M4" s="644" t="s">
        <v>93</v>
      </c>
      <c r="N4" s="644" t="s">
        <v>209</v>
      </c>
      <c r="O4" s="644" t="s">
        <v>134</v>
      </c>
      <c r="P4" s="650" t="s">
        <v>105</v>
      </c>
      <c r="Q4" s="652" t="s">
        <v>106</v>
      </c>
      <c r="R4" s="650" t="s">
        <v>87</v>
      </c>
      <c r="S4" s="644" t="s">
        <v>95</v>
      </c>
      <c r="T4" s="644" t="s">
        <v>171</v>
      </c>
      <c r="U4" s="654" t="s">
        <v>172</v>
      </c>
      <c r="V4" s="644" t="s">
        <v>127</v>
      </c>
      <c r="W4" s="631" t="s">
        <v>125</v>
      </c>
      <c r="X4" s="631" t="s">
        <v>126</v>
      </c>
    </row>
    <row r="5" spans="1:24" ht="57.2" customHeight="1" thickBot="1" x14ac:dyDescent="0.25">
      <c r="A5" s="632"/>
      <c r="B5" s="643"/>
      <c r="C5" s="645"/>
      <c r="D5" s="645"/>
      <c r="E5" s="647"/>
      <c r="F5" s="632"/>
      <c r="G5" s="632"/>
      <c r="H5" s="645"/>
      <c r="I5" s="649"/>
      <c r="J5" s="645"/>
      <c r="K5" s="649"/>
      <c r="L5" s="645"/>
      <c r="M5" s="645"/>
      <c r="N5" s="645"/>
      <c r="O5" s="645"/>
      <c r="P5" s="651"/>
      <c r="Q5" s="653"/>
      <c r="R5" s="651"/>
      <c r="S5" s="645"/>
      <c r="T5" s="632"/>
      <c r="U5" s="655"/>
      <c r="V5" s="645"/>
      <c r="W5" s="632"/>
      <c r="X5" s="632"/>
    </row>
    <row r="6" spans="1:24" s="215" customFormat="1" ht="30" x14ac:dyDescent="0.2">
      <c r="A6" s="619" t="s">
        <v>145</v>
      </c>
      <c r="B6" s="208" t="s">
        <v>175</v>
      </c>
      <c r="C6" s="209" t="s">
        <v>102</v>
      </c>
      <c r="D6" s="210" t="s">
        <v>103</v>
      </c>
      <c r="E6" s="211" t="s">
        <v>41</v>
      </c>
      <c r="F6" s="211" t="s">
        <v>99</v>
      </c>
      <c r="G6" s="209" t="s">
        <v>102</v>
      </c>
      <c r="H6" s="211" t="s">
        <v>13</v>
      </c>
      <c r="I6" s="211" t="s">
        <v>13</v>
      </c>
      <c r="J6" s="211" t="s">
        <v>13</v>
      </c>
      <c r="K6" s="211" t="s">
        <v>13</v>
      </c>
      <c r="L6" s="209" t="s">
        <v>13</v>
      </c>
      <c r="M6" s="211" t="s">
        <v>13</v>
      </c>
      <c r="N6" s="211" t="s">
        <v>13</v>
      </c>
      <c r="O6" s="61"/>
      <c r="P6" s="61"/>
      <c r="Q6" s="15"/>
      <c r="R6" s="164" t="s">
        <v>346</v>
      </c>
      <c r="S6" s="212" t="s">
        <v>94</v>
      </c>
      <c r="T6" s="211">
        <v>15</v>
      </c>
      <c r="U6" s="213">
        <v>0.98</v>
      </c>
      <c r="V6" s="214">
        <v>1</v>
      </c>
      <c r="W6" s="214">
        <v>3</v>
      </c>
      <c r="X6" s="214">
        <v>3</v>
      </c>
    </row>
    <row r="7" spans="1:24" s="227" customFormat="1" ht="66.75" customHeight="1" x14ac:dyDescent="0.2">
      <c r="A7" s="635"/>
      <c r="B7" s="216" t="s">
        <v>144</v>
      </c>
      <c r="C7" s="217" t="s">
        <v>46</v>
      </c>
      <c r="D7" s="217" t="s">
        <v>50</v>
      </c>
      <c r="E7" s="218" t="s">
        <v>123</v>
      </c>
      <c r="F7" s="218" t="s">
        <v>99</v>
      </c>
      <c r="G7" s="217" t="s">
        <v>46</v>
      </c>
      <c r="H7" s="219" t="s">
        <v>52</v>
      </c>
      <c r="I7" s="220">
        <v>43252</v>
      </c>
      <c r="J7" s="218">
        <v>183</v>
      </c>
      <c r="K7" s="221">
        <f>I7+J7</f>
        <v>43435</v>
      </c>
      <c r="L7" s="222" t="s">
        <v>79</v>
      </c>
      <c r="M7" s="218" t="s">
        <v>13</v>
      </c>
      <c r="N7" s="223" t="s">
        <v>288</v>
      </c>
      <c r="O7" s="138" t="s">
        <v>457</v>
      </c>
      <c r="P7" s="138" t="s">
        <v>467</v>
      </c>
      <c r="Q7" s="139" t="s">
        <v>432</v>
      </c>
      <c r="R7" s="57" t="s">
        <v>346</v>
      </c>
      <c r="S7" s="218" t="s">
        <v>94</v>
      </c>
      <c r="T7" s="224">
        <v>10</v>
      </c>
      <c r="U7" s="225">
        <v>0.9</v>
      </c>
      <c r="V7" s="226">
        <v>1</v>
      </c>
      <c r="W7" s="226">
        <v>3</v>
      </c>
      <c r="X7" s="226">
        <v>3</v>
      </c>
    </row>
    <row r="8" spans="1:24" s="215" customFormat="1" ht="14.25" x14ac:dyDescent="0.2">
      <c r="A8" s="635"/>
      <c r="B8" s="581" t="s">
        <v>176</v>
      </c>
      <c r="C8" s="228" t="s">
        <v>395</v>
      </c>
      <c r="D8" s="229" t="s">
        <v>97</v>
      </c>
      <c r="E8" s="230" t="s">
        <v>41</v>
      </c>
      <c r="F8" s="230" t="s">
        <v>99</v>
      </c>
      <c r="G8" s="228" t="s">
        <v>98</v>
      </c>
      <c r="H8" s="230" t="s">
        <v>13</v>
      </c>
      <c r="I8" s="231" t="s">
        <v>13</v>
      </c>
      <c r="J8" s="232" t="s">
        <v>13</v>
      </c>
      <c r="K8" s="231" t="s">
        <v>13</v>
      </c>
      <c r="L8" s="228" t="s">
        <v>13</v>
      </c>
      <c r="M8" s="230" t="s">
        <v>13</v>
      </c>
      <c r="N8" s="230" t="s">
        <v>13</v>
      </c>
      <c r="O8" s="45"/>
      <c r="P8" s="12"/>
      <c r="Q8" s="13"/>
      <c r="R8" s="164" t="s">
        <v>346</v>
      </c>
      <c r="S8" s="232" t="s">
        <v>94</v>
      </c>
      <c r="T8" s="680">
        <v>35</v>
      </c>
      <c r="U8" s="683">
        <v>0.85</v>
      </c>
      <c r="V8" s="233">
        <v>3</v>
      </c>
      <c r="W8" s="233">
        <v>2</v>
      </c>
      <c r="X8" s="233">
        <v>3</v>
      </c>
    </row>
    <row r="9" spans="1:24" s="227" customFormat="1" ht="81.75" customHeight="1" x14ac:dyDescent="0.25">
      <c r="A9" s="635"/>
      <c r="B9" s="582"/>
      <c r="C9" s="217">
        <v>90891</v>
      </c>
      <c r="D9" s="217" t="s">
        <v>36</v>
      </c>
      <c r="E9" s="218" t="s">
        <v>123</v>
      </c>
      <c r="F9" s="218" t="s">
        <v>35</v>
      </c>
      <c r="G9" s="217">
        <v>12305757</v>
      </c>
      <c r="H9" s="218" t="s">
        <v>13</v>
      </c>
      <c r="I9" s="234">
        <v>43167</v>
      </c>
      <c r="J9" s="218">
        <v>181</v>
      </c>
      <c r="K9" s="221">
        <f>I9+J9</f>
        <v>43348</v>
      </c>
      <c r="L9" s="235" t="s">
        <v>13</v>
      </c>
      <c r="M9" s="218" t="s">
        <v>12</v>
      </c>
      <c r="N9" s="218" t="s">
        <v>201</v>
      </c>
      <c r="O9" s="236"/>
      <c r="P9" s="237"/>
      <c r="Q9" s="131"/>
      <c r="R9" s="57" t="s">
        <v>346</v>
      </c>
      <c r="S9" s="218" t="s">
        <v>94</v>
      </c>
      <c r="T9" s="680"/>
      <c r="U9" s="683"/>
      <c r="V9" s="226">
        <v>6</v>
      </c>
      <c r="W9" s="226">
        <v>2</v>
      </c>
      <c r="X9" s="226">
        <v>2</v>
      </c>
    </row>
    <row r="10" spans="1:24" s="215" customFormat="1" ht="25.5" x14ac:dyDescent="0.2">
      <c r="A10" s="635"/>
      <c r="B10" s="581" t="s">
        <v>177</v>
      </c>
      <c r="C10" s="228" t="s">
        <v>96</v>
      </c>
      <c r="D10" s="229" t="s">
        <v>97</v>
      </c>
      <c r="E10" s="230" t="s">
        <v>41</v>
      </c>
      <c r="F10" s="230" t="s">
        <v>99</v>
      </c>
      <c r="G10" s="228" t="s">
        <v>96</v>
      </c>
      <c r="H10" s="230" t="s">
        <v>13</v>
      </c>
      <c r="I10" s="231" t="s">
        <v>13</v>
      </c>
      <c r="J10" s="232" t="s">
        <v>13</v>
      </c>
      <c r="K10" s="231" t="s">
        <v>13</v>
      </c>
      <c r="L10" s="228" t="s">
        <v>13</v>
      </c>
      <c r="M10" s="230" t="s">
        <v>13</v>
      </c>
      <c r="N10" s="230" t="s">
        <v>13</v>
      </c>
      <c r="O10" s="127" t="s">
        <v>455</v>
      </c>
      <c r="P10" s="147" t="s">
        <v>456</v>
      </c>
      <c r="Q10" s="132" t="s">
        <v>432</v>
      </c>
      <c r="R10" s="164" t="s">
        <v>346</v>
      </c>
      <c r="S10" s="232" t="s">
        <v>94</v>
      </c>
      <c r="T10" s="680">
        <v>35</v>
      </c>
      <c r="U10" s="683">
        <v>0.85</v>
      </c>
      <c r="V10" s="233">
        <v>3</v>
      </c>
      <c r="W10" s="233">
        <v>2</v>
      </c>
      <c r="X10" s="233">
        <v>2</v>
      </c>
    </row>
    <row r="11" spans="1:24" s="215" customFormat="1" ht="14.25" x14ac:dyDescent="0.2">
      <c r="A11" s="635"/>
      <c r="B11" s="582"/>
      <c r="C11" s="228">
        <v>95206</v>
      </c>
      <c r="D11" s="229" t="s">
        <v>36</v>
      </c>
      <c r="E11" s="232" t="s">
        <v>18</v>
      </c>
      <c r="F11" s="232" t="s">
        <v>35</v>
      </c>
      <c r="G11" s="229">
        <v>12316922</v>
      </c>
      <c r="H11" s="232" t="s">
        <v>13</v>
      </c>
      <c r="I11" s="234">
        <v>43167</v>
      </c>
      <c r="J11" s="218">
        <v>181</v>
      </c>
      <c r="K11" s="221">
        <f>I11+J11</f>
        <v>43348</v>
      </c>
      <c r="L11" s="238" t="s">
        <v>13</v>
      </c>
      <c r="M11" s="232" t="s">
        <v>12</v>
      </c>
      <c r="N11" s="188" t="s">
        <v>198</v>
      </c>
      <c r="O11" s="128"/>
      <c r="P11" s="128"/>
      <c r="Q11" s="133"/>
      <c r="R11" s="164" t="s">
        <v>346</v>
      </c>
      <c r="S11" s="232" t="s">
        <v>94</v>
      </c>
      <c r="T11" s="680"/>
      <c r="U11" s="683"/>
      <c r="V11" s="239">
        <v>6</v>
      </c>
      <c r="W11" s="239">
        <v>2</v>
      </c>
      <c r="X11" s="239">
        <v>2</v>
      </c>
    </row>
    <row r="12" spans="1:24" s="215" customFormat="1" ht="14.25" x14ac:dyDescent="0.2">
      <c r="A12" s="635"/>
      <c r="B12" s="656" t="s">
        <v>308</v>
      </c>
      <c r="C12" s="228" t="s">
        <v>304</v>
      </c>
      <c r="D12" s="229" t="s">
        <v>97</v>
      </c>
      <c r="E12" s="232"/>
      <c r="F12" s="232"/>
      <c r="G12" s="228" t="s">
        <v>304</v>
      </c>
      <c r="H12" s="232" t="s">
        <v>13</v>
      </c>
      <c r="I12" s="240" t="s">
        <v>13</v>
      </c>
      <c r="J12" s="232" t="s">
        <v>13</v>
      </c>
      <c r="K12" s="241" t="s">
        <v>13</v>
      </c>
      <c r="L12" s="242" t="s">
        <v>13</v>
      </c>
      <c r="M12" s="232" t="s">
        <v>13</v>
      </c>
      <c r="N12" s="6" t="s">
        <v>13</v>
      </c>
      <c r="O12" s="45"/>
      <c r="P12" s="12"/>
      <c r="Q12" s="13"/>
      <c r="R12" s="164" t="s">
        <v>346</v>
      </c>
      <c r="S12" s="232" t="s">
        <v>94</v>
      </c>
      <c r="T12" s="680">
        <v>35</v>
      </c>
      <c r="U12" s="623">
        <v>0.85</v>
      </c>
      <c r="V12" s="233">
        <v>3</v>
      </c>
      <c r="W12" s="233">
        <v>2</v>
      </c>
      <c r="X12" s="233">
        <v>2</v>
      </c>
    </row>
    <row r="13" spans="1:24" s="215" customFormat="1" ht="14.25" x14ac:dyDescent="0.2">
      <c r="A13" s="635"/>
      <c r="B13" s="657"/>
      <c r="C13" s="228">
        <v>90038</v>
      </c>
      <c r="D13" s="217" t="s">
        <v>36</v>
      </c>
      <c r="E13" s="232"/>
      <c r="F13" s="232"/>
      <c r="G13" s="229">
        <v>12200404</v>
      </c>
      <c r="H13" s="232" t="s">
        <v>13</v>
      </c>
      <c r="I13" s="234">
        <v>43167</v>
      </c>
      <c r="J13" s="218">
        <v>181</v>
      </c>
      <c r="K13" s="221">
        <f>I13+J13</f>
        <v>43348</v>
      </c>
      <c r="L13" s="242" t="s">
        <v>13</v>
      </c>
      <c r="M13" s="232" t="s">
        <v>12</v>
      </c>
      <c r="N13" s="188" t="s">
        <v>313</v>
      </c>
      <c r="O13" s="130"/>
      <c r="P13" s="130"/>
      <c r="Q13" s="133"/>
      <c r="R13" s="164" t="s">
        <v>346</v>
      </c>
      <c r="S13" s="232" t="s">
        <v>94</v>
      </c>
      <c r="T13" s="680"/>
      <c r="U13" s="625"/>
      <c r="V13" s="239">
        <v>6</v>
      </c>
      <c r="W13" s="239">
        <v>2</v>
      </c>
      <c r="X13" s="239">
        <v>2</v>
      </c>
    </row>
    <row r="14" spans="1:24" s="215" customFormat="1" ht="30" x14ac:dyDescent="0.2">
      <c r="A14" s="635"/>
      <c r="B14" s="243" t="s">
        <v>178</v>
      </c>
      <c r="C14" s="229" t="s">
        <v>58</v>
      </c>
      <c r="D14" s="229" t="s">
        <v>43</v>
      </c>
      <c r="E14" s="232" t="s">
        <v>123</v>
      </c>
      <c r="F14" s="232" t="s">
        <v>13</v>
      </c>
      <c r="G14" s="229" t="s">
        <v>58</v>
      </c>
      <c r="H14" s="232">
        <v>735000288</v>
      </c>
      <c r="I14" s="244">
        <v>43119</v>
      </c>
      <c r="J14" s="232">
        <v>181</v>
      </c>
      <c r="K14" s="241">
        <f>I14+J14</f>
        <v>43300</v>
      </c>
      <c r="L14" s="238" t="s">
        <v>79</v>
      </c>
      <c r="M14" s="232" t="s">
        <v>13</v>
      </c>
      <c r="N14" s="188" t="s">
        <v>318</v>
      </c>
      <c r="O14" s="145" t="s">
        <v>466</v>
      </c>
      <c r="P14" s="146" t="s">
        <v>431</v>
      </c>
      <c r="Q14" s="139">
        <v>5.79</v>
      </c>
      <c r="R14" s="164" t="s">
        <v>346</v>
      </c>
      <c r="S14" s="232" t="s">
        <v>94</v>
      </c>
      <c r="T14" s="230">
        <v>10</v>
      </c>
      <c r="U14" s="245">
        <v>0.9</v>
      </c>
      <c r="V14" s="230">
        <v>1</v>
      </c>
      <c r="W14" s="230">
        <v>3</v>
      </c>
      <c r="X14" s="230">
        <v>3</v>
      </c>
    </row>
    <row r="15" spans="1:24" s="215" customFormat="1" ht="30" x14ac:dyDescent="0.2">
      <c r="A15" s="635"/>
      <c r="B15" s="246" t="s">
        <v>179</v>
      </c>
      <c r="C15" s="228" t="s">
        <v>100</v>
      </c>
      <c r="D15" s="229" t="s">
        <v>101</v>
      </c>
      <c r="E15" s="230" t="s">
        <v>41</v>
      </c>
      <c r="F15" s="230" t="s">
        <v>99</v>
      </c>
      <c r="G15" s="228" t="s">
        <v>100</v>
      </c>
      <c r="H15" s="230" t="s">
        <v>13</v>
      </c>
      <c r="I15" s="231" t="s">
        <v>13</v>
      </c>
      <c r="J15" s="232" t="s">
        <v>13</v>
      </c>
      <c r="K15" s="231" t="s">
        <v>13</v>
      </c>
      <c r="L15" s="228" t="s">
        <v>13</v>
      </c>
      <c r="M15" s="230" t="s">
        <v>13</v>
      </c>
      <c r="N15" s="230" t="s">
        <v>13</v>
      </c>
      <c r="O15" s="12"/>
      <c r="P15" s="12"/>
      <c r="Q15" s="13"/>
      <c r="R15" s="164" t="s">
        <v>346</v>
      </c>
      <c r="S15" s="232" t="s">
        <v>94</v>
      </c>
      <c r="T15" s="230">
        <v>10</v>
      </c>
      <c r="U15" s="245">
        <v>0.95</v>
      </c>
      <c r="V15" s="233">
        <v>1</v>
      </c>
      <c r="W15" s="233">
        <v>3</v>
      </c>
      <c r="X15" s="233">
        <v>2</v>
      </c>
    </row>
    <row r="16" spans="1:24" s="215" customFormat="1" ht="15" x14ac:dyDescent="0.2">
      <c r="A16" s="635"/>
      <c r="B16" s="246" t="s">
        <v>141</v>
      </c>
      <c r="C16" s="228" t="s">
        <v>393</v>
      </c>
      <c r="D16" s="229" t="s">
        <v>217</v>
      </c>
      <c r="E16" s="230" t="s">
        <v>41</v>
      </c>
      <c r="F16" s="230" t="s">
        <v>13</v>
      </c>
      <c r="G16" s="228" t="s">
        <v>393</v>
      </c>
      <c r="H16" s="230" t="s">
        <v>13</v>
      </c>
      <c r="I16" s="231" t="s">
        <v>13</v>
      </c>
      <c r="J16" s="232" t="s">
        <v>13</v>
      </c>
      <c r="K16" s="231" t="s">
        <v>13</v>
      </c>
      <c r="L16" s="228" t="s">
        <v>13</v>
      </c>
      <c r="M16" s="230" t="s">
        <v>13</v>
      </c>
      <c r="N16" s="230" t="s">
        <v>13</v>
      </c>
      <c r="O16" s="12"/>
      <c r="P16" s="12"/>
      <c r="Q16" s="13"/>
      <c r="R16" s="164" t="s">
        <v>346</v>
      </c>
      <c r="S16" s="232" t="s">
        <v>94</v>
      </c>
      <c r="T16" s="230">
        <v>35</v>
      </c>
      <c r="U16" s="245">
        <v>0.9</v>
      </c>
      <c r="V16" s="233">
        <v>1</v>
      </c>
      <c r="W16" s="233">
        <v>3</v>
      </c>
      <c r="X16" s="233">
        <v>3</v>
      </c>
    </row>
    <row r="17" spans="1:24" s="215" customFormat="1" ht="15" x14ac:dyDescent="0.2">
      <c r="A17" s="635"/>
      <c r="B17" s="246" t="s">
        <v>141</v>
      </c>
      <c r="C17" s="228" t="s">
        <v>392</v>
      </c>
      <c r="D17" s="229" t="s">
        <v>217</v>
      </c>
      <c r="E17" s="230" t="s">
        <v>41</v>
      </c>
      <c r="F17" s="230" t="s">
        <v>13</v>
      </c>
      <c r="G17" s="228" t="s">
        <v>392</v>
      </c>
      <c r="H17" s="230" t="s">
        <v>13</v>
      </c>
      <c r="I17" s="231" t="s">
        <v>13</v>
      </c>
      <c r="J17" s="232" t="s">
        <v>13</v>
      </c>
      <c r="K17" s="231" t="s">
        <v>13</v>
      </c>
      <c r="L17" s="228" t="s">
        <v>13</v>
      </c>
      <c r="M17" s="230" t="s">
        <v>13</v>
      </c>
      <c r="N17" s="230" t="s">
        <v>13</v>
      </c>
      <c r="O17" s="12"/>
      <c r="P17" s="12"/>
      <c r="Q17" s="67"/>
      <c r="R17" s="164" t="s">
        <v>346</v>
      </c>
      <c r="S17" s="232" t="s">
        <v>94</v>
      </c>
      <c r="T17" s="230">
        <v>35</v>
      </c>
      <c r="U17" s="245">
        <v>0.9</v>
      </c>
      <c r="V17" s="233">
        <v>1</v>
      </c>
      <c r="W17" s="233">
        <v>3</v>
      </c>
      <c r="X17" s="233">
        <v>3</v>
      </c>
    </row>
    <row r="18" spans="1:24" s="215" customFormat="1" ht="15" x14ac:dyDescent="0.2">
      <c r="A18" s="635"/>
      <c r="B18" s="246" t="s">
        <v>398</v>
      </c>
      <c r="C18" s="228" t="s">
        <v>399</v>
      </c>
      <c r="D18" s="229" t="s">
        <v>398</v>
      </c>
      <c r="E18" s="230"/>
      <c r="F18" s="230"/>
      <c r="G18" s="228" t="s">
        <v>399</v>
      </c>
      <c r="H18" s="230" t="s">
        <v>13</v>
      </c>
      <c r="I18" s="231" t="s">
        <v>13</v>
      </c>
      <c r="J18" s="232" t="s">
        <v>13</v>
      </c>
      <c r="K18" s="231" t="s">
        <v>13</v>
      </c>
      <c r="L18" s="228" t="s">
        <v>13</v>
      </c>
      <c r="M18" s="230" t="s">
        <v>13</v>
      </c>
      <c r="N18" s="230" t="s">
        <v>13</v>
      </c>
      <c r="O18" s="12"/>
      <c r="P18" s="12"/>
      <c r="Q18" s="67"/>
      <c r="R18" s="164" t="s">
        <v>346</v>
      </c>
      <c r="S18" s="232" t="s">
        <v>94</v>
      </c>
      <c r="T18" s="230">
        <v>5</v>
      </c>
      <c r="U18" s="245">
        <v>0.9</v>
      </c>
      <c r="V18" s="233">
        <v>1</v>
      </c>
      <c r="W18" s="233">
        <v>3</v>
      </c>
      <c r="X18" s="233">
        <v>3</v>
      </c>
    </row>
    <row r="19" spans="1:24" s="215" customFormat="1" ht="15" x14ac:dyDescent="0.2">
      <c r="A19" s="635"/>
      <c r="B19" s="640" t="s">
        <v>180</v>
      </c>
      <c r="C19" s="247" t="s">
        <v>211</v>
      </c>
      <c r="D19" s="247" t="s">
        <v>44</v>
      </c>
      <c r="E19" s="248" t="s">
        <v>41</v>
      </c>
      <c r="F19" s="248" t="s">
        <v>13</v>
      </c>
      <c r="G19" s="247" t="s">
        <v>211</v>
      </c>
      <c r="H19" s="248" t="s">
        <v>45</v>
      </c>
      <c r="I19" s="249">
        <v>43298</v>
      </c>
      <c r="J19" s="248">
        <v>184</v>
      </c>
      <c r="K19" s="249">
        <f>I19+J19</f>
        <v>43482</v>
      </c>
      <c r="L19" s="250" t="s">
        <v>79</v>
      </c>
      <c r="M19" s="248" t="s">
        <v>13</v>
      </c>
      <c r="N19" s="248" t="s">
        <v>319</v>
      </c>
      <c r="O19" s="135"/>
      <c r="P19" s="135"/>
      <c r="Q19" s="136"/>
      <c r="R19" s="137" t="s">
        <v>346</v>
      </c>
      <c r="S19" s="248" t="s">
        <v>94</v>
      </c>
      <c r="T19" s="251">
        <v>15</v>
      </c>
      <c r="U19" s="252">
        <v>0.85</v>
      </c>
      <c r="V19" s="251">
        <v>2</v>
      </c>
      <c r="W19" s="251">
        <v>3</v>
      </c>
      <c r="X19" s="251">
        <v>3</v>
      </c>
    </row>
    <row r="20" spans="1:24" s="215" customFormat="1" ht="15" x14ac:dyDescent="0.2">
      <c r="A20" s="635"/>
      <c r="B20" s="641"/>
      <c r="C20" s="247" t="s">
        <v>368</v>
      </c>
      <c r="D20" s="247" t="s">
        <v>44</v>
      </c>
      <c r="E20" s="248"/>
      <c r="F20" s="248" t="s">
        <v>13</v>
      </c>
      <c r="G20" s="247" t="s">
        <v>368</v>
      </c>
      <c r="H20" s="248" t="s">
        <v>45</v>
      </c>
      <c r="I20" s="249">
        <v>43161</v>
      </c>
      <c r="J20" s="248">
        <v>184</v>
      </c>
      <c r="K20" s="249">
        <f>I20+J20</f>
        <v>43345</v>
      </c>
      <c r="L20" s="250" t="s">
        <v>79</v>
      </c>
      <c r="M20" s="248" t="s">
        <v>13</v>
      </c>
      <c r="N20" s="248" t="s">
        <v>319</v>
      </c>
      <c r="O20" s="45"/>
      <c r="P20" s="45"/>
      <c r="Q20" s="60"/>
      <c r="R20" s="137" t="s">
        <v>346</v>
      </c>
      <c r="S20" s="248" t="s">
        <v>94</v>
      </c>
      <c r="T20" s="251">
        <v>15</v>
      </c>
      <c r="U20" s="252">
        <v>0.85</v>
      </c>
      <c r="V20" s="251">
        <v>2</v>
      </c>
      <c r="W20" s="251">
        <v>3</v>
      </c>
      <c r="X20" s="251">
        <v>3</v>
      </c>
    </row>
    <row r="21" spans="1:24" s="22" customFormat="1" ht="15" x14ac:dyDescent="0.2">
      <c r="A21" s="635"/>
      <c r="B21" s="581" t="s">
        <v>181</v>
      </c>
      <c r="C21" s="253" t="s">
        <v>69</v>
      </c>
      <c r="D21" s="254" t="s">
        <v>40</v>
      </c>
      <c r="E21" s="255" t="s">
        <v>41</v>
      </c>
      <c r="F21" s="255" t="s">
        <v>13</v>
      </c>
      <c r="G21" s="254" t="s">
        <v>42</v>
      </c>
      <c r="H21" s="255">
        <v>735000206</v>
      </c>
      <c r="I21" s="256">
        <v>41348</v>
      </c>
      <c r="J21" s="255">
        <v>365</v>
      </c>
      <c r="K21" s="256">
        <f>I21+J21</f>
        <v>41713</v>
      </c>
      <c r="L21" s="257" t="s">
        <v>79</v>
      </c>
      <c r="M21" s="255" t="s">
        <v>13</v>
      </c>
      <c r="N21" s="258" t="s">
        <v>210</v>
      </c>
      <c r="O21" s="88" t="s">
        <v>345</v>
      </c>
      <c r="P21" s="12"/>
      <c r="Q21" s="13"/>
      <c r="R21" s="620" t="s">
        <v>347</v>
      </c>
      <c r="S21" s="629" t="s">
        <v>94</v>
      </c>
      <c r="T21" s="679">
        <v>45</v>
      </c>
      <c r="U21" s="630">
        <v>0.95</v>
      </c>
      <c r="V21" s="259">
        <v>1</v>
      </c>
      <c r="W21" s="259">
        <v>3</v>
      </c>
      <c r="X21" s="259">
        <v>3</v>
      </c>
    </row>
    <row r="22" spans="1:24" s="215" customFormat="1" ht="33" customHeight="1" x14ac:dyDescent="0.2">
      <c r="A22" s="635"/>
      <c r="B22" s="582"/>
      <c r="C22" s="228" t="s">
        <v>13</v>
      </c>
      <c r="D22" s="260" t="s">
        <v>10</v>
      </c>
      <c r="E22" s="232" t="s">
        <v>57</v>
      </c>
      <c r="F22" s="232">
        <v>110</v>
      </c>
      <c r="G22" s="229">
        <v>85730619</v>
      </c>
      <c r="H22" s="232" t="s">
        <v>13</v>
      </c>
      <c r="I22" s="241">
        <v>43105</v>
      </c>
      <c r="J22" s="232">
        <v>365</v>
      </c>
      <c r="K22" s="241">
        <f>I22+J22</f>
        <v>43470</v>
      </c>
      <c r="L22" s="238" t="s">
        <v>13</v>
      </c>
      <c r="M22" s="232" t="s">
        <v>12</v>
      </c>
      <c r="N22" s="173" t="s">
        <v>13</v>
      </c>
      <c r="O22" s="68"/>
      <c r="P22" s="68"/>
      <c r="Q22" s="65"/>
      <c r="R22" s="621"/>
      <c r="S22" s="629"/>
      <c r="T22" s="679"/>
      <c r="U22" s="630"/>
      <c r="V22" s="239">
        <v>1</v>
      </c>
      <c r="W22" s="239">
        <v>3</v>
      </c>
      <c r="X22" s="239">
        <v>3</v>
      </c>
    </row>
    <row r="23" spans="1:24" s="215" customFormat="1" ht="51" customHeight="1" x14ac:dyDescent="0.2">
      <c r="A23" s="635"/>
      <c r="B23" s="582"/>
      <c r="C23" s="261" t="s">
        <v>13</v>
      </c>
      <c r="D23" s="247" t="s">
        <v>0</v>
      </c>
      <c r="E23" s="230" t="s">
        <v>17</v>
      </c>
      <c r="F23" s="230" t="s">
        <v>1</v>
      </c>
      <c r="G23" s="262" t="s">
        <v>2</v>
      </c>
      <c r="H23" s="251" t="s">
        <v>13</v>
      </c>
      <c r="I23" s="263">
        <v>40501</v>
      </c>
      <c r="J23" s="248" t="s">
        <v>3</v>
      </c>
      <c r="K23" s="263">
        <v>42327</v>
      </c>
      <c r="L23" s="261" t="s">
        <v>13</v>
      </c>
      <c r="M23" s="251" t="s">
        <v>4</v>
      </c>
      <c r="N23" s="251" t="s">
        <v>5</v>
      </c>
      <c r="O23" s="45" t="s">
        <v>363</v>
      </c>
      <c r="P23" s="66"/>
      <c r="Q23" s="65"/>
      <c r="R23" s="622"/>
      <c r="S23" s="629"/>
      <c r="T23" s="679"/>
      <c r="U23" s="630"/>
      <c r="V23" s="233">
        <v>1</v>
      </c>
      <c r="W23" s="233">
        <v>3</v>
      </c>
      <c r="X23" s="233">
        <v>3</v>
      </c>
    </row>
    <row r="24" spans="1:24" s="215" customFormat="1" ht="28.5" x14ac:dyDescent="0.2">
      <c r="A24" s="617" t="s">
        <v>128</v>
      </c>
      <c r="B24" s="264" t="s">
        <v>315</v>
      </c>
      <c r="C24" s="265" t="s">
        <v>13</v>
      </c>
      <c r="D24" s="217" t="s">
        <v>317</v>
      </c>
      <c r="E24" s="224"/>
      <c r="F24" s="224"/>
      <c r="G24" s="266" t="s">
        <v>223</v>
      </c>
      <c r="H24" s="224" t="s">
        <v>13</v>
      </c>
      <c r="I24" s="234" t="s">
        <v>13</v>
      </c>
      <c r="J24" s="218" t="s">
        <v>13</v>
      </c>
      <c r="K24" s="221" t="s">
        <v>13</v>
      </c>
      <c r="L24" s="222" t="s">
        <v>13</v>
      </c>
      <c r="M24" s="218" t="s">
        <v>13</v>
      </c>
      <c r="N24" s="170" t="s">
        <v>13</v>
      </c>
      <c r="O24" s="62"/>
      <c r="P24" s="63"/>
      <c r="Q24" s="69"/>
      <c r="R24" s="48" t="s">
        <v>346</v>
      </c>
      <c r="S24" s="232" t="s">
        <v>94</v>
      </c>
      <c r="T24" s="239">
        <v>25</v>
      </c>
      <c r="U24" s="267">
        <v>0.95</v>
      </c>
      <c r="V24" s="233"/>
      <c r="W24" s="233">
        <v>1</v>
      </c>
      <c r="X24" s="233"/>
    </row>
    <row r="25" spans="1:24" s="215" customFormat="1" ht="42" customHeight="1" x14ac:dyDescent="0.2">
      <c r="A25" s="618"/>
      <c r="B25" s="264" t="s">
        <v>316</v>
      </c>
      <c r="C25" s="217" t="s">
        <v>221</v>
      </c>
      <c r="D25" s="217" t="s">
        <v>13</v>
      </c>
      <c r="E25" s="224"/>
      <c r="F25" s="224"/>
      <c r="G25" s="266" t="s">
        <v>222</v>
      </c>
      <c r="H25" s="224" t="s">
        <v>13</v>
      </c>
      <c r="I25" s="268" t="s">
        <v>13</v>
      </c>
      <c r="J25" s="218" t="s">
        <v>13</v>
      </c>
      <c r="K25" s="221" t="s">
        <v>13</v>
      </c>
      <c r="L25" s="222" t="s">
        <v>13</v>
      </c>
      <c r="M25" s="218" t="s">
        <v>13</v>
      </c>
      <c r="N25" s="170" t="s">
        <v>13</v>
      </c>
      <c r="O25" s="62"/>
      <c r="P25" s="63"/>
      <c r="Q25" s="69"/>
      <c r="R25" s="48" t="s">
        <v>346</v>
      </c>
      <c r="S25" s="232" t="s">
        <v>94</v>
      </c>
      <c r="T25" s="239">
        <v>7</v>
      </c>
      <c r="U25" s="267">
        <v>0.95</v>
      </c>
      <c r="V25" s="233"/>
      <c r="W25" s="233">
        <v>1</v>
      </c>
      <c r="X25" s="233"/>
    </row>
    <row r="26" spans="1:24" s="215" customFormat="1" ht="30" x14ac:dyDescent="0.2">
      <c r="A26" s="619"/>
      <c r="B26" s="269" t="s">
        <v>182</v>
      </c>
      <c r="C26" s="228">
        <v>90913</v>
      </c>
      <c r="D26" s="229" t="s">
        <v>36</v>
      </c>
      <c r="E26" s="232" t="s">
        <v>123</v>
      </c>
      <c r="F26" s="232" t="s">
        <v>35</v>
      </c>
      <c r="G26" s="229">
        <v>12315717</v>
      </c>
      <c r="H26" s="232" t="s">
        <v>13</v>
      </c>
      <c r="I26" s="234">
        <v>43167</v>
      </c>
      <c r="J26" s="218">
        <v>181</v>
      </c>
      <c r="K26" s="221">
        <f>I26+J26</f>
        <v>43348</v>
      </c>
      <c r="L26" s="238" t="s">
        <v>13</v>
      </c>
      <c r="M26" s="232" t="s">
        <v>12</v>
      </c>
      <c r="N26" s="270" t="s">
        <v>13</v>
      </c>
      <c r="O26" s="66"/>
      <c r="P26" s="66"/>
      <c r="Q26" s="65"/>
      <c r="R26" s="48" t="s">
        <v>346</v>
      </c>
      <c r="S26" s="232" t="s">
        <v>94</v>
      </c>
      <c r="T26" s="230">
        <v>5</v>
      </c>
      <c r="U26" s="245">
        <v>0.95</v>
      </c>
      <c r="V26" s="239">
        <v>6</v>
      </c>
      <c r="W26" s="239">
        <v>2</v>
      </c>
      <c r="X26" s="239">
        <v>2</v>
      </c>
    </row>
    <row r="27" spans="1:24" s="215" customFormat="1" ht="72" customHeight="1" x14ac:dyDescent="0.2">
      <c r="A27" s="637" t="s">
        <v>263</v>
      </c>
      <c r="B27" s="271" t="s">
        <v>230</v>
      </c>
      <c r="C27" s="272" t="s">
        <v>391</v>
      </c>
      <c r="D27" s="273" t="s">
        <v>208</v>
      </c>
      <c r="E27" s="272" t="s">
        <v>147</v>
      </c>
      <c r="F27" s="273" t="s">
        <v>208</v>
      </c>
      <c r="G27" s="274" t="s">
        <v>394</v>
      </c>
      <c r="H27" s="275" t="s">
        <v>13</v>
      </c>
      <c r="I27" s="276" t="s">
        <v>13</v>
      </c>
      <c r="J27" s="275" t="s">
        <v>13</v>
      </c>
      <c r="K27" s="275" t="s">
        <v>13</v>
      </c>
      <c r="L27" s="275" t="s">
        <v>13</v>
      </c>
      <c r="M27" s="275" t="s">
        <v>13</v>
      </c>
      <c r="N27" s="275" t="s">
        <v>13</v>
      </c>
      <c r="O27" s="47"/>
      <c r="P27" s="47"/>
      <c r="Q27" s="69"/>
      <c r="R27" s="48" t="s">
        <v>346</v>
      </c>
      <c r="S27" s="275" t="s">
        <v>94</v>
      </c>
      <c r="T27" s="626">
        <v>299</v>
      </c>
      <c r="U27" s="623">
        <v>0.8</v>
      </c>
      <c r="V27" s="226">
        <v>5</v>
      </c>
      <c r="W27" s="226">
        <v>1</v>
      </c>
      <c r="X27" s="226">
        <v>1</v>
      </c>
    </row>
    <row r="28" spans="1:24" s="215" customFormat="1" ht="30" x14ac:dyDescent="0.2">
      <c r="A28" s="638"/>
      <c r="B28" s="269" t="s">
        <v>183</v>
      </c>
      <c r="C28" s="228">
        <v>81029</v>
      </c>
      <c r="D28" s="229" t="s">
        <v>39</v>
      </c>
      <c r="E28" s="232" t="s">
        <v>123</v>
      </c>
      <c r="F28" s="232" t="s">
        <v>13</v>
      </c>
      <c r="G28" s="229" t="s">
        <v>34</v>
      </c>
      <c r="H28" s="232">
        <v>735001271</v>
      </c>
      <c r="I28" s="241">
        <v>43123</v>
      </c>
      <c r="J28" s="232">
        <v>365</v>
      </c>
      <c r="K28" s="241">
        <f t="shared" ref="K28:K36" si="0">I28+J28</f>
        <v>43488</v>
      </c>
      <c r="L28" s="238" t="s">
        <v>79</v>
      </c>
      <c r="M28" s="232" t="s">
        <v>13</v>
      </c>
      <c r="N28" s="277" t="s">
        <v>320</v>
      </c>
      <c r="O28" s="66"/>
      <c r="P28" s="66"/>
      <c r="Q28" s="65"/>
      <c r="R28" s="48" t="s">
        <v>346</v>
      </c>
      <c r="S28" s="232" t="s">
        <v>94</v>
      </c>
      <c r="T28" s="627"/>
      <c r="U28" s="624"/>
      <c r="V28" s="239">
        <v>7</v>
      </c>
      <c r="W28" s="239">
        <v>1</v>
      </c>
      <c r="X28" s="239">
        <v>1</v>
      </c>
    </row>
    <row r="29" spans="1:24" s="215" customFormat="1" ht="14.25" x14ac:dyDescent="0.2">
      <c r="A29" s="638"/>
      <c r="B29" s="581" t="s">
        <v>226</v>
      </c>
      <c r="C29" s="278" t="s">
        <v>13</v>
      </c>
      <c r="D29" s="274" t="s">
        <v>77</v>
      </c>
      <c r="E29" s="232" t="s">
        <v>123</v>
      </c>
      <c r="F29" s="279">
        <v>2489</v>
      </c>
      <c r="G29" s="274" t="s">
        <v>429</v>
      </c>
      <c r="H29" s="279" t="s">
        <v>264</v>
      </c>
      <c r="I29" s="280">
        <v>43264</v>
      </c>
      <c r="J29" s="279">
        <v>365</v>
      </c>
      <c r="K29" s="241">
        <f t="shared" si="0"/>
        <v>43629</v>
      </c>
      <c r="L29" s="281" t="s">
        <v>79</v>
      </c>
      <c r="M29" s="279" t="s">
        <v>13</v>
      </c>
      <c r="N29" s="279" t="s">
        <v>282</v>
      </c>
      <c r="O29" s="45"/>
      <c r="P29" s="45"/>
      <c r="Q29" s="60"/>
      <c r="R29" s="48" t="s">
        <v>346</v>
      </c>
      <c r="S29" s="232" t="s">
        <v>94</v>
      </c>
      <c r="T29" s="627"/>
      <c r="U29" s="624"/>
      <c r="V29" s="239">
        <v>18</v>
      </c>
      <c r="W29" s="239">
        <v>1</v>
      </c>
      <c r="X29" s="239">
        <v>1</v>
      </c>
    </row>
    <row r="30" spans="1:24" s="227" customFormat="1" ht="14.25" x14ac:dyDescent="0.2">
      <c r="A30" s="638"/>
      <c r="B30" s="582"/>
      <c r="C30" s="282" t="s">
        <v>13</v>
      </c>
      <c r="D30" s="217" t="s">
        <v>21</v>
      </c>
      <c r="E30" s="218" t="s">
        <v>123</v>
      </c>
      <c r="F30" s="218" t="s">
        <v>32</v>
      </c>
      <c r="G30" s="217" t="s">
        <v>384</v>
      </c>
      <c r="H30" s="218" t="s">
        <v>38</v>
      </c>
      <c r="I30" s="221">
        <v>43301</v>
      </c>
      <c r="J30" s="218">
        <v>365</v>
      </c>
      <c r="K30" s="221">
        <f t="shared" si="0"/>
        <v>43666</v>
      </c>
      <c r="L30" s="235" t="s">
        <v>79</v>
      </c>
      <c r="M30" s="218" t="s">
        <v>13</v>
      </c>
      <c r="N30" s="283" t="s">
        <v>271</v>
      </c>
      <c r="O30" s="47"/>
      <c r="P30" s="47"/>
      <c r="Q30" s="71"/>
      <c r="R30" s="115" t="s">
        <v>346</v>
      </c>
      <c r="S30" s="218" t="s">
        <v>94</v>
      </c>
      <c r="T30" s="627"/>
      <c r="U30" s="624"/>
      <c r="V30" s="226">
        <v>16</v>
      </c>
      <c r="W30" s="226">
        <v>1</v>
      </c>
      <c r="X30" s="226">
        <v>1</v>
      </c>
    </row>
    <row r="31" spans="1:24" s="215" customFormat="1" ht="15" x14ac:dyDescent="0.2">
      <c r="A31" s="638"/>
      <c r="B31" s="581" t="s">
        <v>227</v>
      </c>
      <c r="C31" s="229" t="s">
        <v>13</v>
      </c>
      <c r="D31" s="217" t="s">
        <v>77</v>
      </c>
      <c r="E31" s="232" t="s">
        <v>41</v>
      </c>
      <c r="F31" s="232">
        <v>2489</v>
      </c>
      <c r="G31" s="229" t="s">
        <v>293</v>
      </c>
      <c r="H31" s="279" t="s">
        <v>264</v>
      </c>
      <c r="I31" s="280">
        <v>43200</v>
      </c>
      <c r="J31" s="279">
        <v>365</v>
      </c>
      <c r="K31" s="241">
        <f t="shared" si="0"/>
        <v>43565</v>
      </c>
      <c r="L31" s="281" t="s">
        <v>79</v>
      </c>
      <c r="M31" s="232" t="s">
        <v>13</v>
      </c>
      <c r="N31" s="232" t="s">
        <v>284</v>
      </c>
      <c r="O31" s="73"/>
      <c r="P31" s="73"/>
      <c r="Q31" s="46"/>
      <c r="R31" s="48" t="s">
        <v>346</v>
      </c>
      <c r="S31" s="232" t="s">
        <v>94</v>
      </c>
      <c r="T31" s="627"/>
      <c r="U31" s="624"/>
      <c r="V31" s="239">
        <v>18</v>
      </c>
      <c r="W31" s="239">
        <v>1</v>
      </c>
      <c r="X31" s="239">
        <v>1</v>
      </c>
    </row>
    <row r="32" spans="1:24" s="215" customFormat="1" ht="50.25" customHeight="1" x14ac:dyDescent="0.2">
      <c r="A32" s="638"/>
      <c r="B32" s="582"/>
      <c r="C32" s="229">
        <v>81014</v>
      </c>
      <c r="D32" s="217" t="s">
        <v>21</v>
      </c>
      <c r="E32" s="232" t="s">
        <v>123</v>
      </c>
      <c r="F32" s="232" t="s">
        <v>70</v>
      </c>
      <c r="G32" s="229" t="s">
        <v>27</v>
      </c>
      <c r="H32" s="232" t="s">
        <v>13</v>
      </c>
      <c r="I32" s="241">
        <v>43146</v>
      </c>
      <c r="J32" s="232">
        <v>365</v>
      </c>
      <c r="K32" s="241">
        <f t="shared" si="0"/>
        <v>43511</v>
      </c>
      <c r="L32" s="238" t="s">
        <v>79</v>
      </c>
      <c r="M32" s="232" t="s">
        <v>13</v>
      </c>
      <c r="N32" s="277" t="s">
        <v>321</v>
      </c>
      <c r="O32" s="47"/>
      <c r="P32" s="47"/>
      <c r="Q32" s="71"/>
      <c r="R32" s="48" t="s">
        <v>346</v>
      </c>
      <c r="S32" s="232" t="s">
        <v>94</v>
      </c>
      <c r="T32" s="627"/>
      <c r="U32" s="624"/>
      <c r="V32" s="239"/>
      <c r="W32" s="239">
        <v>1</v>
      </c>
      <c r="X32" s="239"/>
    </row>
    <row r="33" spans="1:24" s="215" customFormat="1" ht="14.25" x14ac:dyDescent="0.2">
      <c r="A33" s="638"/>
      <c r="B33" s="581" t="s">
        <v>229</v>
      </c>
      <c r="C33" s="228" t="s">
        <v>13</v>
      </c>
      <c r="D33" s="274" t="s">
        <v>77</v>
      </c>
      <c r="E33" s="232" t="s">
        <v>41</v>
      </c>
      <c r="F33" s="232">
        <v>2489</v>
      </c>
      <c r="G33" s="229" t="s">
        <v>232</v>
      </c>
      <c r="H33" s="279" t="s">
        <v>264</v>
      </c>
      <c r="I33" s="280">
        <v>43202</v>
      </c>
      <c r="J33" s="279">
        <v>365</v>
      </c>
      <c r="K33" s="241">
        <f>I33+J33</f>
        <v>43567</v>
      </c>
      <c r="L33" s="238" t="s">
        <v>79</v>
      </c>
      <c r="M33" s="232" t="s">
        <v>13</v>
      </c>
      <c r="N33" s="232" t="s">
        <v>283</v>
      </c>
      <c r="O33" s="45"/>
      <c r="P33" s="45"/>
      <c r="Q33" s="46"/>
      <c r="R33" s="48" t="s">
        <v>346</v>
      </c>
      <c r="S33" s="232" t="s">
        <v>94</v>
      </c>
      <c r="T33" s="627"/>
      <c r="U33" s="624"/>
      <c r="V33" s="239"/>
      <c r="W33" s="239">
        <v>1</v>
      </c>
      <c r="X33" s="239"/>
    </row>
    <row r="34" spans="1:24" s="215" customFormat="1" ht="66.2" customHeight="1" x14ac:dyDescent="0.2">
      <c r="A34" s="638"/>
      <c r="B34" s="581"/>
      <c r="C34" s="228">
        <v>81021</v>
      </c>
      <c r="D34" s="217" t="s">
        <v>21</v>
      </c>
      <c r="E34" s="232" t="s">
        <v>123</v>
      </c>
      <c r="F34" s="232" t="s">
        <v>32</v>
      </c>
      <c r="G34" s="229" t="s">
        <v>388</v>
      </c>
      <c r="H34" s="232" t="s">
        <v>38</v>
      </c>
      <c r="I34" s="241">
        <v>43144</v>
      </c>
      <c r="J34" s="232">
        <v>365</v>
      </c>
      <c r="K34" s="241">
        <f t="shared" si="0"/>
        <v>43509</v>
      </c>
      <c r="L34" s="238" t="s">
        <v>79</v>
      </c>
      <c r="M34" s="232" t="s">
        <v>13</v>
      </c>
      <c r="N34" s="277" t="s">
        <v>322</v>
      </c>
      <c r="O34" s="45"/>
      <c r="P34" s="45"/>
      <c r="Q34" s="46"/>
      <c r="R34" s="48" t="s">
        <v>346</v>
      </c>
      <c r="S34" s="232" t="s">
        <v>94</v>
      </c>
      <c r="T34" s="627"/>
      <c r="U34" s="624"/>
      <c r="V34" s="239">
        <v>16</v>
      </c>
      <c r="W34" s="239">
        <v>1</v>
      </c>
      <c r="X34" s="239">
        <v>1</v>
      </c>
    </row>
    <row r="35" spans="1:24" s="215" customFormat="1" ht="61.5" customHeight="1" x14ac:dyDescent="0.2">
      <c r="A35" s="638"/>
      <c r="B35" s="581" t="s">
        <v>228</v>
      </c>
      <c r="C35" s="228" t="s">
        <v>13</v>
      </c>
      <c r="D35" s="274" t="s">
        <v>77</v>
      </c>
      <c r="E35" s="232" t="s">
        <v>41</v>
      </c>
      <c r="F35" s="232">
        <v>2489</v>
      </c>
      <c r="G35" s="217" t="s">
        <v>401</v>
      </c>
      <c r="H35" s="279" t="s">
        <v>264</v>
      </c>
      <c r="I35" s="280">
        <v>43300</v>
      </c>
      <c r="J35" s="279">
        <v>365</v>
      </c>
      <c r="K35" s="241">
        <f t="shared" si="0"/>
        <v>43665</v>
      </c>
      <c r="L35" s="238" t="s">
        <v>79</v>
      </c>
      <c r="M35" s="232" t="s">
        <v>13</v>
      </c>
      <c r="N35" s="232" t="s">
        <v>284</v>
      </c>
      <c r="O35" s="45"/>
      <c r="P35" s="45"/>
      <c r="Q35" s="46"/>
      <c r="R35" s="48" t="s">
        <v>346</v>
      </c>
      <c r="S35" s="232" t="s">
        <v>94</v>
      </c>
      <c r="T35" s="627"/>
      <c r="U35" s="624"/>
      <c r="V35" s="239"/>
      <c r="W35" s="239">
        <v>1</v>
      </c>
      <c r="X35" s="239"/>
    </row>
    <row r="36" spans="1:24" s="215" customFormat="1" ht="14.25" x14ac:dyDescent="0.2">
      <c r="A36" s="639"/>
      <c r="B36" s="581"/>
      <c r="C36" s="228">
        <v>81020</v>
      </c>
      <c r="D36" s="217" t="s">
        <v>21</v>
      </c>
      <c r="E36" s="232" t="s">
        <v>123</v>
      </c>
      <c r="F36" s="232" t="s">
        <v>32</v>
      </c>
      <c r="G36" s="229" t="s">
        <v>369</v>
      </c>
      <c r="H36" s="232" t="s">
        <v>38</v>
      </c>
      <c r="I36" s="241">
        <v>43144</v>
      </c>
      <c r="J36" s="232">
        <v>365</v>
      </c>
      <c r="K36" s="241">
        <f t="shared" si="0"/>
        <v>43509</v>
      </c>
      <c r="L36" s="238" t="s">
        <v>79</v>
      </c>
      <c r="M36" s="232" t="s">
        <v>13</v>
      </c>
      <c r="N36" s="284" t="s">
        <v>323</v>
      </c>
      <c r="O36" s="45"/>
      <c r="P36" s="45"/>
      <c r="Q36" s="46"/>
      <c r="R36" s="48" t="s">
        <v>346</v>
      </c>
      <c r="S36" s="232" t="s">
        <v>94</v>
      </c>
      <c r="T36" s="628"/>
      <c r="U36" s="625"/>
      <c r="V36" s="239">
        <v>16</v>
      </c>
      <c r="W36" s="239">
        <v>1</v>
      </c>
      <c r="X36" s="239">
        <v>1</v>
      </c>
    </row>
    <row r="37" spans="1:24" s="227" customFormat="1" ht="15" x14ac:dyDescent="0.2">
      <c r="A37" s="605" t="s">
        <v>262</v>
      </c>
      <c r="B37" s="271" t="s">
        <v>231</v>
      </c>
      <c r="C37" s="282" t="s">
        <v>311</v>
      </c>
      <c r="D37" s="285" t="s">
        <v>208</v>
      </c>
      <c r="E37" s="218" t="s">
        <v>123</v>
      </c>
      <c r="F37" s="218">
        <v>2489</v>
      </c>
      <c r="G37" s="217" t="s">
        <v>233</v>
      </c>
      <c r="H37" s="218" t="s">
        <v>13</v>
      </c>
      <c r="I37" s="234" t="s">
        <v>13</v>
      </c>
      <c r="J37" s="218">
        <v>365</v>
      </c>
      <c r="K37" s="234" t="s">
        <v>13</v>
      </c>
      <c r="L37" s="235"/>
      <c r="M37" s="218" t="s">
        <v>13</v>
      </c>
      <c r="N37" s="286" t="s">
        <v>13</v>
      </c>
      <c r="O37" s="49"/>
      <c r="P37" s="49"/>
      <c r="Q37" s="71"/>
      <c r="R37" s="48" t="s">
        <v>346</v>
      </c>
      <c r="S37" s="232" t="s">
        <v>94</v>
      </c>
      <c r="T37" s="626">
        <v>299</v>
      </c>
      <c r="U37" s="623">
        <v>0.8</v>
      </c>
      <c r="V37" s="226"/>
      <c r="W37" s="226">
        <v>1</v>
      </c>
      <c r="X37" s="226"/>
    </row>
    <row r="38" spans="1:24" s="215" customFormat="1" ht="30" x14ac:dyDescent="0.2">
      <c r="A38" s="612"/>
      <c r="B38" s="269" t="s">
        <v>184</v>
      </c>
      <c r="C38" s="265">
        <v>81024</v>
      </c>
      <c r="D38" s="217" t="s">
        <v>39</v>
      </c>
      <c r="E38" s="232" t="s">
        <v>123</v>
      </c>
      <c r="F38" s="232">
        <v>2489</v>
      </c>
      <c r="G38" s="228" t="s">
        <v>252</v>
      </c>
      <c r="H38" s="232">
        <v>735001271</v>
      </c>
      <c r="I38" s="241">
        <v>43124</v>
      </c>
      <c r="J38" s="232">
        <v>365</v>
      </c>
      <c r="K38" s="241">
        <f t="shared" ref="K38:K46" si="1">I38+J38</f>
        <v>43489</v>
      </c>
      <c r="L38" s="238" t="s">
        <v>79</v>
      </c>
      <c r="M38" s="232" t="s">
        <v>13</v>
      </c>
      <c r="N38" s="188" t="s">
        <v>333</v>
      </c>
      <c r="O38" s="12"/>
      <c r="P38" s="12"/>
      <c r="Q38" s="17"/>
      <c r="R38" s="48" t="s">
        <v>346</v>
      </c>
      <c r="S38" s="232" t="s">
        <v>94</v>
      </c>
      <c r="T38" s="627"/>
      <c r="U38" s="624"/>
      <c r="V38" s="239"/>
      <c r="W38" s="239">
        <v>1</v>
      </c>
      <c r="X38" s="239"/>
    </row>
    <row r="39" spans="1:24" s="215" customFormat="1" ht="14.25" x14ac:dyDescent="0.2">
      <c r="A39" s="612"/>
      <c r="B39" s="581" t="s">
        <v>240</v>
      </c>
      <c r="C39" s="228" t="s">
        <v>13</v>
      </c>
      <c r="D39" s="274" t="s">
        <v>77</v>
      </c>
      <c r="E39" s="232" t="s">
        <v>123</v>
      </c>
      <c r="F39" s="232">
        <v>2489</v>
      </c>
      <c r="G39" s="282" t="s">
        <v>427</v>
      </c>
      <c r="H39" s="279" t="s">
        <v>264</v>
      </c>
      <c r="I39" s="280">
        <v>43202</v>
      </c>
      <c r="J39" s="232">
        <v>365</v>
      </c>
      <c r="K39" s="241">
        <f t="shared" si="1"/>
        <v>43567</v>
      </c>
      <c r="L39" s="238" t="s">
        <v>79</v>
      </c>
      <c r="M39" s="232" t="s">
        <v>13</v>
      </c>
      <c r="N39" s="6" t="s">
        <v>285</v>
      </c>
      <c r="O39" s="45"/>
      <c r="P39" s="45"/>
      <c r="Q39" s="46"/>
      <c r="R39" s="48" t="s">
        <v>346</v>
      </c>
      <c r="S39" s="232" t="s">
        <v>94</v>
      </c>
      <c r="T39" s="627"/>
      <c r="U39" s="624"/>
      <c r="V39" s="239"/>
      <c r="W39" s="239">
        <v>1</v>
      </c>
      <c r="X39" s="239"/>
    </row>
    <row r="40" spans="1:24" s="215" customFormat="1" ht="77.25" customHeight="1" x14ac:dyDescent="0.2">
      <c r="A40" s="612"/>
      <c r="B40" s="582"/>
      <c r="C40" s="229">
        <v>81008</v>
      </c>
      <c r="D40" s="217" t="s">
        <v>21</v>
      </c>
      <c r="E40" s="232" t="s">
        <v>123</v>
      </c>
      <c r="F40" s="232"/>
      <c r="G40" s="229" t="s">
        <v>22</v>
      </c>
      <c r="H40" s="232" t="s">
        <v>38</v>
      </c>
      <c r="I40" s="241">
        <v>43194</v>
      </c>
      <c r="J40" s="232">
        <v>365</v>
      </c>
      <c r="K40" s="241">
        <f t="shared" si="1"/>
        <v>43559</v>
      </c>
      <c r="L40" s="238" t="s">
        <v>79</v>
      </c>
      <c r="M40" s="232" t="s">
        <v>13</v>
      </c>
      <c r="N40" s="188" t="s">
        <v>272</v>
      </c>
      <c r="O40" s="47"/>
      <c r="P40" s="47"/>
      <c r="Q40" s="71"/>
      <c r="R40" s="48" t="s">
        <v>346</v>
      </c>
      <c r="S40" s="232" t="s">
        <v>94</v>
      </c>
      <c r="T40" s="627"/>
      <c r="U40" s="624"/>
      <c r="V40" s="239"/>
      <c r="W40" s="239">
        <v>1</v>
      </c>
      <c r="X40" s="239"/>
    </row>
    <row r="41" spans="1:24" s="215" customFormat="1" ht="28.5" x14ac:dyDescent="0.2">
      <c r="A41" s="612"/>
      <c r="B41" s="581" t="s">
        <v>241</v>
      </c>
      <c r="C41" s="229" t="s">
        <v>13</v>
      </c>
      <c r="D41" s="217" t="s">
        <v>77</v>
      </c>
      <c r="E41" s="232" t="s">
        <v>123</v>
      </c>
      <c r="F41" s="232">
        <v>2489</v>
      </c>
      <c r="G41" s="229" t="s">
        <v>294</v>
      </c>
      <c r="H41" s="279" t="s">
        <v>264</v>
      </c>
      <c r="I41" s="276">
        <v>43292</v>
      </c>
      <c r="J41" s="218">
        <v>365</v>
      </c>
      <c r="K41" s="221">
        <f t="shared" si="1"/>
        <v>43657</v>
      </c>
      <c r="L41" s="238" t="s">
        <v>79</v>
      </c>
      <c r="M41" s="232" t="s">
        <v>13</v>
      </c>
      <c r="N41" s="188" t="s">
        <v>295</v>
      </c>
      <c r="O41" s="45" t="s">
        <v>451</v>
      </c>
      <c r="P41" s="45" t="s">
        <v>430</v>
      </c>
      <c r="Q41" s="46">
        <v>155.94</v>
      </c>
      <c r="R41" s="48" t="s">
        <v>346</v>
      </c>
      <c r="S41" s="232" t="s">
        <v>94</v>
      </c>
      <c r="T41" s="627"/>
      <c r="U41" s="624"/>
      <c r="V41" s="239"/>
      <c r="W41" s="239">
        <v>1</v>
      </c>
      <c r="X41" s="239"/>
    </row>
    <row r="42" spans="1:24" s="215" customFormat="1" ht="72" customHeight="1" x14ac:dyDescent="0.2">
      <c r="A42" s="612"/>
      <c r="B42" s="582"/>
      <c r="C42" s="228">
        <v>81018</v>
      </c>
      <c r="D42" s="217" t="s">
        <v>21</v>
      </c>
      <c r="E42" s="232" t="s">
        <v>123</v>
      </c>
      <c r="F42" s="232"/>
      <c r="G42" s="228" t="s">
        <v>80</v>
      </c>
      <c r="H42" s="232" t="s">
        <v>38</v>
      </c>
      <c r="I42" s="221">
        <v>43146</v>
      </c>
      <c r="J42" s="218">
        <v>365</v>
      </c>
      <c r="K42" s="221">
        <f t="shared" si="1"/>
        <v>43511</v>
      </c>
      <c r="L42" s="238" t="s">
        <v>79</v>
      </c>
      <c r="M42" s="232" t="s">
        <v>13</v>
      </c>
      <c r="N42" s="188" t="s">
        <v>322</v>
      </c>
      <c r="O42" s="47"/>
      <c r="P42" s="47"/>
      <c r="Q42" s="71"/>
      <c r="R42" s="48" t="s">
        <v>346</v>
      </c>
      <c r="S42" s="232" t="s">
        <v>94</v>
      </c>
      <c r="T42" s="627"/>
      <c r="U42" s="624"/>
      <c r="V42" s="239"/>
      <c r="W42" s="239">
        <v>1</v>
      </c>
      <c r="X42" s="239"/>
    </row>
    <row r="43" spans="1:24" s="215" customFormat="1" ht="15" x14ac:dyDescent="0.2">
      <c r="A43" s="612"/>
      <c r="B43" s="581" t="s">
        <v>242</v>
      </c>
      <c r="C43" s="228" t="s">
        <v>13</v>
      </c>
      <c r="D43" s="274" t="s">
        <v>77</v>
      </c>
      <c r="E43" s="232" t="s">
        <v>123</v>
      </c>
      <c r="F43" s="232">
        <v>2489</v>
      </c>
      <c r="G43" s="228" t="s">
        <v>224</v>
      </c>
      <c r="H43" s="279" t="s">
        <v>264</v>
      </c>
      <c r="I43" s="234">
        <v>43263</v>
      </c>
      <c r="J43" s="218">
        <v>365</v>
      </c>
      <c r="K43" s="221">
        <f t="shared" si="1"/>
        <v>43628</v>
      </c>
      <c r="L43" s="238" t="s">
        <v>79</v>
      </c>
      <c r="M43" s="232" t="s">
        <v>13</v>
      </c>
      <c r="N43" s="188" t="s">
        <v>295</v>
      </c>
      <c r="O43" s="73"/>
      <c r="P43" s="73"/>
      <c r="Q43" s="46"/>
      <c r="R43" s="48" t="s">
        <v>346</v>
      </c>
      <c r="S43" s="232" t="s">
        <v>94</v>
      </c>
      <c r="T43" s="627"/>
      <c r="U43" s="624"/>
      <c r="V43" s="239"/>
      <c r="W43" s="239">
        <v>1</v>
      </c>
      <c r="X43" s="239"/>
    </row>
    <row r="44" spans="1:24" s="215" customFormat="1" ht="51" customHeight="1" x14ac:dyDescent="0.2">
      <c r="A44" s="612"/>
      <c r="B44" s="581"/>
      <c r="C44" s="228">
        <v>81009</v>
      </c>
      <c r="D44" s="217" t="s">
        <v>21</v>
      </c>
      <c r="E44" s="232" t="s">
        <v>123</v>
      </c>
      <c r="F44" s="232"/>
      <c r="G44" s="228" t="s">
        <v>23</v>
      </c>
      <c r="H44" s="232" t="s">
        <v>38</v>
      </c>
      <c r="I44" s="221">
        <v>43193</v>
      </c>
      <c r="J44" s="218">
        <v>365</v>
      </c>
      <c r="K44" s="221">
        <f t="shared" si="1"/>
        <v>43558</v>
      </c>
      <c r="L44" s="238" t="s">
        <v>79</v>
      </c>
      <c r="M44" s="232" t="s">
        <v>13</v>
      </c>
      <c r="N44" s="188" t="s">
        <v>273</v>
      </c>
      <c r="O44" s="45"/>
      <c r="P44" s="45"/>
      <c r="Q44" s="46"/>
      <c r="R44" s="48" t="s">
        <v>346</v>
      </c>
      <c r="S44" s="232" t="s">
        <v>94</v>
      </c>
      <c r="T44" s="627"/>
      <c r="U44" s="624"/>
      <c r="V44" s="239"/>
      <c r="W44" s="239">
        <v>1</v>
      </c>
      <c r="X44" s="239"/>
    </row>
    <row r="45" spans="1:24" s="215" customFormat="1" ht="25.5" x14ac:dyDescent="0.2">
      <c r="A45" s="612"/>
      <c r="B45" s="581" t="s">
        <v>243</v>
      </c>
      <c r="C45" s="228" t="s">
        <v>13</v>
      </c>
      <c r="D45" s="274" t="s">
        <v>77</v>
      </c>
      <c r="E45" s="232" t="s">
        <v>123</v>
      </c>
      <c r="F45" s="232">
        <v>2489</v>
      </c>
      <c r="G45" s="282" t="s">
        <v>259</v>
      </c>
      <c r="H45" s="279" t="s">
        <v>264</v>
      </c>
      <c r="I45" s="234">
        <v>43292</v>
      </c>
      <c r="J45" s="218">
        <v>365</v>
      </c>
      <c r="K45" s="221">
        <f t="shared" si="1"/>
        <v>43657</v>
      </c>
      <c r="L45" s="238" t="s">
        <v>79</v>
      </c>
      <c r="M45" s="232" t="s">
        <v>13</v>
      </c>
      <c r="N45" s="188" t="s">
        <v>302</v>
      </c>
      <c r="O45" s="45" t="s">
        <v>451</v>
      </c>
      <c r="P45" s="45" t="s">
        <v>430</v>
      </c>
      <c r="Q45" s="46">
        <v>155.94</v>
      </c>
      <c r="R45" s="48" t="s">
        <v>346</v>
      </c>
      <c r="S45" s="232" t="s">
        <v>94</v>
      </c>
      <c r="T45" s="627"/>
      <c r="U45" s="624"/>
      <c r="V45" s="239"/>
      <c r="W45" s="239">
        <v>1</v>
      </c>
      <c r="X45" s="239"/>
    </row>
    <row r="46" spans="1:24" s="215" customFormat="1" ht="53.45" customHeight="1" x14ac:dyDescent="0.2">
      <c r="A46" s="612"/>
      <c r="B46" s="581"/>
      <c r="C46" s="228">
        <v>81016</v>
      </c>
      <c r="D46" s="217" t="s">
        <v>21</v>
      </c>
      <c r="E46" s="232"/>
      <c r="F46" s="232"/>
      <c r="G46" s="228" t="s">
        <v>28</v>
      </c>
      <c r="H46" s="232" t="s">
        <v>38</v>
      </c>
      <c r="I46" s="221">
        <v>43146</v>
      </c>
      <c r="J46" s="218">
        <v>365</v>
      </c>
      <c r="K46" s="221">
        <f t="shared" si="1"/>
        <v>43511</v>
      </c>
      <c r="L46" s="238" t="s">
        <v>79</v>
      </c>
      <c r="M46" s="232" t="s">
        <v>13</v>
      </c>
      <c r="N46" s="287" t="s">
        <v>324</v>
      </c>
      <c r="O46" s="47"/>
      <c r="P46" s="47"/>
      <c r="Q46" s="71"/>
      <c r="R46" s="48" t="s">
        <v>346</v>
      </c>
      <c r="S46" s="232" t="s">
        <v>94</v>
      </c>
      <c r="T46" s="628"/>
      <c r="U46" s="625"/>
      <c r="V46" s="239"/>
      <c r="W46" s="239">
        <v>1</v>
      </c>
      <c r="X46" s="239"/>
    </row>
    <row r="47" spans="1:24" s="227" customFormat="1" ht="30" x14ac:dyDescent="0.2">
      <c r="A47" s="605" t="s">
        <v>261</v>
      </c>
      <c r="B47" s="271" t="s">
        <v>237</v>
      </c>
      <c r="C47" s="282" t="s">
        <v>312</v>
      </c>
      <c r="D47" s="264" t="s">
        <v>208</v>
      </c>
      <c r="E47" s="282" t="s">
        <v>148</v>
      </c>
      <c r="F47" s="264" t="s">
        <v>208</v>
      </c>
      <c r="G47" s="282" t="s">
        <v>238</v>
      </c>
      <c r="H47" s="218" t="s">
        <v>13</v>
      </c>
      <c r="I47" s="234" t="s">
        <v>13</v>
      </c>
      <c r="J47" s="234" t="s">
        <v>13</v>
      </c>
      <c r="K47" s="234" t="s">
        <v>13</v>
      </c>
      <c r="L47" s="234" t="s">
        <v>13</v>
      </c>
      <c r="M47" s="234" t="s">
        <v>13</v>
      </c>
      <c r="N47" s="234" t="s">
        <v>13</v>
      </c>
      <c r="O47" s="288"/>
      <c r="P47" s="288"/>
      <c r="Q47" s="71"/>
      <c r="R47" s="48" t="s">
        <v>346</v>
      </c>
      <c r="S47" s="232" t="s">
        <v>94</v>
      </c>
      <c r="T47" s="626">
        <v>299</v>
      </c>
      <c r="U47" s="623">
        <v>0.8</v>
      </c>
      <c r="V47" s="226"/>
      <c r="W47" s="226">
        <v>1</v>
      </c>
      <c r="X47" s="226"/>
    </row>
    <row r="48" spans="1:24" s="215" customFormat="1" ht="30" x14ac:dyDescent="0.2">
      <c r="A48" s="612"/>
      <c r="B48" s="269" t="s">
        <v>237</v>
      </c>
      <c r="C48" s="228">
        <v>81030</v>
      </c>
      <c r="D48" s="289" t="s">
        <v>39</v>
      </c>
      <c r="E48" s="232" t="s">
        <v>123</v>
      </c>
      <c r="F48" s="232" t="s">
        <v>54</v>
      </c>
      <c r="G48" s="229" t="s">
        <v>7</v>
      </c>
      <c r="H48" s="232">
        <v>735001271</v>
      </c>
      <c r="I48" s="231">
        <v>43126</v>
      </c>
      <c r="J48" s="232">
        <v>365</v>
      </c>
      <c r="K48" s="241">
        <f t="shared" ref="K48:K57" si="2">I48+J48</f>
        <v>43491</v>
      </c>
      <c r="L48" s="238" t="s">
        <v>79</v>
      </c>
      <c r="M48" s="232" t="s">
        <v>13</v>
      </c>
      <c r="N48" s="188" t="s">
        <v>325</v>
      </c>
      <c r="O48" s="64"/>
      <c r="P48" s="64"/>
      <c r="Q48" s="65"/>
      <c r="R48" s="48" t="s">
        <v>346</v>
      </c>
      <c r="S48" s="232" t="s">
        <v>94</v>
      </c>
      <c r="T48" s="627"/>
      <c r="U48" s="624"/>
      <c r="V48" s="239">
        <v>7</v>
      </c>
      <c r="W48" s="239">
        <v>1</v>
      </c>
      <c r="X48" s="239">
        <v>1</v>
      </c>
    </row>
    <row r="49" spans="1:24" s="215" customFormat="1" ht="59.25" customHeight="1" x14ac:dyDescent="0.2">
      <c r="A49" s="612"/>
      <c r="B49" s="581" t="s">
        <v>245</v>
      </c>
      <c r="C49" s="228">
        <v>81013</v>
      </c>
      <c r="D49" s="217" t="s">
        <v>21</v>
      </c>
      <c r="E49" s="232" t="s">
        <v>123</v>
      </c>
      <c r="F49" s="232" t="s">
        <v>70</v>
      </c>
      <c r="G49" s="229" t="s">
        <v>26</v>
      </c>
      <c r="H49" s="232" t="s">
        <v>38</v>
      </c>
      <c r="I49" s="221">
        <v>43145</v>
      </c>
      <c r="J49" s="275">
        <v>365</v>
      </c>
      <c r="K49" s="221">
        <f t="shared" si="2"/>
        <v>43510</v>
      </c>
      <c r="L49" s="238" t="s">
        <v>79</v>
      </c>
      <c r="M49" s="232" t="s">
        <v>13</v>
      </c>
      <c r="N49" s="290" t="s">
        <v>326</v>
      </c>
      <c r="O49" s="113"/>
      <c r="P49" s="12"/>
      <c r="Q49" s="17"/>
      <c r="R49" s="48" t="s">
        <v>346</v>
      </c>
      <c r="S49" s="232" t="s">
        <v>94</v>
      </c>
      <c r="T49" s="627"/>
      <c r="U49" s="624"/>
      <c r="V49" s="239">
        <v>16</v>
      </c>
      <c r="W49" s="239">
        <v>1</v>
      </c>
      <c r="X49" s="239">
        <v>1</v>
      </c>
    </row>
    <row r="50" spans="1:24" s="215" customFormat="1" ht="25.5" x14ac:dyDescent="0.2">
      <c r="A50" s="612"/>
      <c r="B50" s="581"/>
      <c r="C50" s="228" t="s">
        <v>13</v>
      </c>
      <c r="D50" s="217" t="s">
        <v>77</v>
      </c>
      <c r="E50" s="232" t="s">
        <v>123</v>
      </c>
      <c r="F50" s="232">
        <v>2489</v>
      </c>
      <c r="G50" s="229" t="s">
        <v>234</v>
      </c>
      <c r="H50" s="279" t="s">
        <v>264</v>
      </c>
      <c r="I50" s="234">
        <v>43292</v>
      </c>
      <c r="J50" s="218">
        <v>365</v>
      </c>
      <c r="K50" s="221">
        <f t="shared" si="2"/>
        <v>43657</v>
      </c>
      <c r="L50" s="281" t="s">
        <v>79</v>
      </c>
      <c r="M50" s="232" t="s">
        <v>13</v>
      </c>
      <c r="N50" s="232" t="s">
        <v>296</v>
      </c>
      <c r="O50" s="45" t="s">
        <v>451</v>
      </c>
      <c r="P50" s="45" t="s">
        <v>430</v>
      </c>
      <c r="Q50" s="46">
        <v>155.94</v>
      </c>
      <c r="R50" s="48" t="s">
        <v>346</v>
      </c>
      <c r="S50" s="232" t="s">
        <v>94</v>
      </c>
      <c r="T50" s="627"/>
      <c r="U50" s="624"/>
      <c r="V50" s="239">
        <v>18</v>
      </c>
      <c r="W50" s="239">
        <v>1</v>
      </c>
      <c r="X50" s="239">
        <v>1</v>
      </c>
    </row>
    <row r="51" spans="1:24" s="215" customFormat="1" ht="15" x14ac:dyDescent="0.2">
      <c r="A51" s="612"/>
      <c r="B51" s="581" t="s">
        <v>244</v>
      </c>
      <c r="C51" s="228" t="s">
        <v>13</v>
      </c>
      <c r="D51" s="217" t="s">
        <v>77</v>
      </c>
      <c r="E51" s="232" t="s">
        <v>123</v>
      </c>
      <c r="F51" s="232">
        <v>2489</v>
      </c>
      <c r="G51" s="229" t="s">
        <v>235</v>
      </c>
      <c r="H51" s="279" t="s">
        <v>264</v>
      </c>
      <c r="I51" s="234">
        <v>43279</v>
      </c>
      <c r="J51" s="275">
        <v>365</v>
      </c>
      <c r="K51" s="221">
        <f t="shared" si="2"/>
        <v>43644</v>
      </c>
      <c r="L51" s="281" t="s">
        <v>79</v>
      </c>
      <c r="M51" s="232" t="s">
        <v>13</v>
      </c>
      <c r="N51" s="232" t="s">
        <v>297</v>
      </c>
      <c r="O51" s="73"/>
      <c r="P51" s="73"/>
      <c r="Q51" s="46"/>
      <c r="R51" s="48" t="s">
        <v>346</v>
      </c>
      <c r="S51" s="232" t="s">
        <v>94</v>
      </c>
      <c r="T51" s="627"/>
      <c r="U51" s="624"/>
      <c r="V51" s="239">
        <v>18</v>
      </c>
      <c r="W51" s="239">
        <v>1</v>
      </c>
      <c r="X51" s="239">
        <v>1</v>
      </c>
    </row>
    <row r="52" spans="1:24" s="215" customFormat="1" ht="15.75" x14ac:dyDescent="0.2">
      <c r="A52" s="612"/>
      <c r="B52" s="582"/>
      <c r="C52" s="228">
        <v>81012</v>
      </c>
      <c r="D52" s="217" t="s">
        <v>21</v>
      </c>
      <c r="E52" s="232" t="s">
        <v>123</v>
      </c>
      <c r="F52" s="232" t="s">
        <v>70</v>
      </c>
      <c r="G52" s="229" t="s">
        <v>25</v>
      </c>
      <c r="H52" s="232" t="s">
        <v>38</v>
      </c>
      <c r="I52" s="234">
        <v>43145</v>
      </c>
      <c r="J52" s="218">
        <v>365</v>
      </c>
      <c r="K52" s="221">
        <f t="shared" si="2"/>
        <v>43510</v>
      </c>
      <c r="L52" s="238" t="s">
        <v>79</v>
      </c>
      <c r="M52" s="232" t="s">
        <v>13</v>
      </c>
      <c r="N52" s="277" t="s">
        <v>327</v>
      </c>
      <c r="O52" s="44"/>
      <c r="P52" s="44"/>
      <c r="Q52" s="17"/>
      <c r="R52" s="48" t="s">
        <v>346</v>
      </c>
      <c r="S52" s="232" t="s">
        <v>94</v>
      </c>
      <c r="T52" s="627"/>
      <c r="U52" s="624"/>
      <c r="V52" s="239">
        <v>16</v>
      </c>
      <c r="W52" s="239">
        <v>1</v>
      </c>
      <c r="X52" s="239">
        <v>1</v>
      </c>
    </row>
    <row r="53" spans="1:24" s="215" customFormat="1" ht="25.5" x14ac:dyDescent="0.2">
      <c r="A53" s="612"/>
      <c r="B53" s="581" t="s">
        <v>246</v>
      </c>
      <c r="C53" s="278" t="s">
        <v>13</v>
      </c>
      <c r="D53" s="274" t="s">
        <v>77</v>
      </c>
      <c r="E53" s="232" t="s">
        <v>123</v>
      </c>
      <c r="F53" s="279">
        <v>2489</v>
      </c>
      <c r="G53" s="291" t="s">
        <v>267</v>
      </c>
      <c r="H53" s="279" t="s">
        <v>264</v>
      </c>
      <c r="I53" s="234">
        <v>43293</v>
      </c>
      <c r="J53" s="275">
        <v>365</v>
      </c>
      <c r="K53" s="221">
        <f t="shared" si="2"/>
        <v>43658</v>
      </c>
      <c r="L53" s="281" t="s">
        <v>79</v>
      </c>
      <c r="M53" s="279" t="s">
        <v>13</v>
      </c>
      <c r="N53" s="279" t="s">
        <v>314</v>
      </c>
      <c r="O53" s="45" t="s">
        <v>452</v>
      </c>
      <c r="P53" s="45" t="s">
        <v>430</v>
      </c>
      <c r="Q53" s="46">
        <v>155.94</v>
      </c>
      <c r="R53" s="48" t="s">
        <v>346</v>
      </c>
      <c r="S53" s="232" t="s">
        <v>94</v>
      </c>
      <c r="T53" s="627"/>
      <c r="U53" s="624"/>
      <c r="V53" s="239">
        <v>18</v>
      </c>
      <c r="W53" s="239">
        <v>1</v>
      </c>
      <c r="X53" s="239">
        <v>1</v>
      </c>
    </row>
    <row r="54" spans="1:24" s="215" customFormat="1" ht="14.25" x14ac:dyDescent="0.2">
      <c r="A54" s="612"/>
      <c r="B54" s="582"/>
      <c r="C54" s="228">
        <v>81010</v>
      </c>
      <c r="D54" s="217" t="s">
        <v>21</v>
      </c>
      <c r="E54" s="232" t="s">
        <v>123</v>
      </c>
      <c r="F54" s="232" t="s">
        <v>70</v>
      </c>
      <c r="G54" s="229" t="s">
        <v>253</v>
      </c>
      <c r="H54" s="232" t="s">
        <v>53</v>
      </c>
      <c r="I54" s="221">
        <v>43145</v>
      </c>
      <c r="J54" s="218">
        <v>365</v>
      </c>
      <c r="K54" s="221">
        <f t="shared" si="2"/>
        <v>43510</v>
      </c>
      <c r="L54" s="238" t="s">
        <v>79</v>
      </c>
      <c r="M54" s="232" t="s">
        <v>13</v>
      </c>
      <c r="N54" s="277" t="s">
        <v>328</v>
      </c>
      <c r="O54" s="113"/>
      <c r="P54" s="12"/>
      <c r="Q54" s="17"/>
      <c r="R54" s="48" t="s">
        <v>346</v>
      </c>
      <c r="S54" s="232" t="s">
        <v>94</v>
      </c>
      <c r="T54" s="627"/>
      <c r="U54" s="624"/>
      <c r="V54" s="239">
        <v>16</v>
      </c>
      <c r="W54" s="239">
        <v>1</v>
      </c>
      <c r="X54" s="239">
        <v>1</v>
      </c>
    </row>
    <row r="55" spans="1:24" s="215" customFormat="1" ht="25.5" x14ac:dyDescent="0.2">
      <c r="A55" s="612"/>
      <c r="B55" s="581" t="s">
        <v>247</v>
      </c>
      <c r="C55" s="228" t="s">
        <v>13</v>
      </c>
      <c r="D55" s="217" t="s">
        <v>77</v>
      </c>
      <c r="E55" s="232" t="s">
        <v>123</v>
      </c>
      <c r="F55" s="232">
        <v>2489</v>
      </c>
      <c r="G55" s="229" t="s">
        <v>236</v>
      </c>
      <c r="H55" s="279" t="s">
        <v>264</v>
      </c>
      <c r="I55" s="234">
        <v>43300</v>
      </c>
      <c r="J55" s="275">
        <v>365</v>
      </c>
      <c r="K55" s="221">
        <f t="shared" si="2"/>
        <v>43665</v>
      </c>
      <c r="L55" s="281" t="s">
        <v>79</v>
      </c>
      <c r="M55" s="232" t="s">
        <v>13</v>
      </c>
      <c r="N55" s="232" t="s">
        <v>298</v>
      </c>
      <c r="O55" s="45" t="s">
        <v>450</v>
      </c>
      <c r="P55" s="45" t="s">
        <v>430</v>
      </c>
      <c r="Q55" s="46">
        <v>155.94</v>
      </c>
      <c r="R55" s="48" t="s">
        <v>346</v>
      </c>
      <c r="S55" s="232" t="s">
        <v>94</v>
      </c>
      <c r="T55" s="627"/>
      <c r="U55" s="624"/>
      <c r="V55" s="239">
        <v>18</v>
      </c>
      <c r="W55" s="239">
        <v>1</v>
      </c>
      <c r="X55" s="239">
        <v>1</v>
      </c>
    </row>
    <row r="56" spans="1:24" s="215" customFormat="1" ht="14.25" x14ac:dyDescent="0.2">
      <c r="A56" s="612"/>
      <c r="B56" s="581"/>
      <c r="C56" s="228">
        <v>81019</v>
      </c>
      <c r="D56" s="217" t="s">
        <v>21</v>
      </c>
      <c r="E56" s="232" t="s">
        <v>41</v>
      </c>
      <c r="F56" s="232" t="s">
        <v>70</v>
      </c>
      <c r="G56" s="229" t="s">
        <v>362</v>
      </c>
      <c r="H56" s="232" t="s">
        <v>53</v>
      </c>
      <c r="I56" s="221">
        <v>43145</v>
      </c>
      <c r="J56" s="218">
        <v>365</v>
      </c>
      <c r="K56" s="221">
        <f t="shared" si="2"/>
        <v>43510</v>
      </c>
      <c r="L56" s="281" t="s">
        <v>79</v>
      </c>
      <c r="M56" s="232" t="s">
        <v>13</v>
      </c>
      <c r="N56" s="188" t="s">
        <v>329</v>
      </c>
      <c r="O56" s="45"/>
      <c r="P56" s="45"/>
      <c r="Q56" s="46"/>
      <c r="R56" s="48" t="s">
        <v>346</v>
      </c>
      <c r="S56" s="232" t="s">
        <v>94</v>
      </c>
      <c r="T56" s="627"/>
      <c r="U56" s="624"/>
      <c r="V56" s="239">
        <v>16</v>
      </c>
      <c r="W56" s="239">
        <v>1</v>
      </c>
      <c r="X56" s="239">
        <v>1</v>
      </c>
    </row>
    <row r="57" spans="1:24" s="215" customFormat="1" ht="30" x14ac:dyDescent="0.2">
      <c r="A57" s="636"/>
      <c r="B57" s="269" t="s">
        <v>185</v>
      </c>
      <c r="C57" s="228">
        <v>81026</v>
      </c>
      <c r="D57" s="217" t="s">
        <v>39</v>
      </c>
      <c r="E57" s="232" t="s">
        <v>123</v>
      </c>
      <c r="F57" s="232">
        <v>2489</v>
      </c>
      <c r="G57" s="229" t="s">
        <v>33</v>
      </c>
      <c r="H57" s="232">
        <v>735001271</v>
      </c>
      <c r="I57" s="221">
        <v>43124</v>
      </c>
      <c r="J57" s="275">
        <v>365</v>
      </c>
      <c r="K57" s="221">
        <f t="shared" si="2"/>
        <v>43489</v>
      </c>
      <c r="L57" s="281" t="s">
        <v>79</v>
      </c>
      <c r="M57" s="232" t="s">
        <v>13</v>
      </c>
      <c r="N57" s="292" t="s">
        <v>330</v>
      </c>
      <c r="O57" s="72"/>
      <c r="P57" s="64"/>
      <c r="Q57" s="65"/>
      <c r="R57" s="48" t="s">
        <v>346</v>
      </c>
      <c r="S57" s="232" t="s">
        <v>94</v>
      </c>
      <c r="T57" s="628"/>
      <c r="U57" s="625"/>
      <c r="V57" s="239">
        <v>7</v>
      </c>
      <c r="W57" s="239">
        <v>1</v>
      </c>
      <c r="X57" s="239">
        <v>1</v>
      </c>
    </row>
    <row r="58" spans="1:24" s="227" customFormat="1" ht="30" x14ac:dyDescent="0.2">
      <c r="A58" s="705" t="s">
        <v>260</v>
      </c>
      <c r="B58" s="271" t="s">
        <v>239</v>
      </c>
      <c r="C58" s="282" t="s">
        <v>13</v>
      </c>
      <c r="D58" s="285" t="s">
        <v>208</v>
      </c>
      <c r="E58" s="218" t="s">
        <v>41</v>
      </c>
      <c r="F58" s="218" t="s">
        <v>13</v>
      </c>
      <c r="G58" s="217" t="s">
        <v>254</v>
      </c>
      <c r="H58" s="218" t="s">
        <v>13</v>
      </c>
      <c r="I58" s="234" t="s">
        <v>13</v>
      </c>
      <c r="J58" s="234" t="s">
        <v>13</v>
      </c>
      <c r="K58" s="234" t="s">
        <v>13</v>
      </c>
      <c r="L58" s="234" t="s">
        <v>13</v>
      </c>
      <c r="M58" s="234" t="s">
        <v>13</v>
      </c>
      <c r="N58" s="170" t="s">
        <v>13</v>
      </c>
      <c r="O58" s="49"/>
      <c r="P58" s="49"/>
      <c r="Q58" s="70"/>
      <c r="R58" s="48" t="s">
        <v>346</v>
      </c>
      <c r="S58" s="232" t="s">
        <v>94</v>
      </c>
      <c r="T58" s="626">
        <v>299</v>
      </c>
      <c r="U58" s="623">
        <v>0.8</v>
      </c>
      <c r="V58" s="226"/>
      <c r="W58" s="226">
        <v>1</v>
      </c>
      <c r="X58" s="226"/>
    </row>
    <row r="59" spans="1:24" s="215" customFormat="1" ht="30" x14ac:dyDescent="0.2">
      <c r="A59" s="706"/>
      <c r="B59" s="269" t="s">
        <v>239</v>
      </c>
      <c r="C59" s="229">
        <v>81033</v>
      </c>
      <c r="D59" s="289" t="s">
        <v>39</v>
      </c>
      <c r="E59" s="232" t="s">
        <v>123</v>
      </c>
      <c r="F59" s="232" t="s">
        <v>54</v>
      </c>
      <c r="G59" s="229" t="s">
        <v>255</v>
      </c>
      <c r="H59" s="232">
        <v>735001271</v>
      </c>
      <c r="I59" s="221">
        <v>43124</v>
      </c>
      <c r="J59" s="275">
        <v>365</v>
      </c>
      <c r="K59" s="221">
        <f t="shared" ref="K59:K68" si="3">I59+J59</f>
        <v>43489</v>
      </c>
      <c r="L59" s="281" t="s">
        <v>79</v>
      </c>
      <c r="M59" s="232" t="s">
        <v>13</v>
      </c>
      <c r="N59" s="232" t="s">
        <v>331</v>
      </c>
      <c r="O59" s="64"/>
      <c r="P59" s="64"/>
      <c r="Q59" s="65"/>
      <c r="R59" s="48" t="s">
        <v>346</v>
      </c>
      <c r="S59" s="232" t="s">
        <v>94</v>
      </c>
      <c r="T59" s="627"/>
      <c r="U59" s="624"/>
      <c r="V59" s="239">
        <v>7</v>
      </c>
      <c r="W59" s="239">
        <v>1</v>
      </c>
      <c r="X59" s="239">
        <v>1</v>
      </c>
    </row>
    <row r="60" spans="1:24" s="215" customFormat="1" ht="14.25" x14ac:dyDescent="0.2">
      <c r="A60" s="706"/>
      <c r="B60" s="581" t="s">
        <v>248</v>
      </c>
      <c r="C60" s="278">
        <v>81022</v>
      </c>
      <c r="D60" s="274" t="s">
        <v>21</v>
      </c>
      <c r="E60" s="232" t="s">
        <v>123</v>
      </c>
      <c r="F60" s="279" t="s">
        <v>70</v>
      </c>
      <c r="G60" s="291" t="s">
        <v>30</v>
      </c>
      <c r="H60" s="279" t="s">
        <v>53</v>
      </c>
      <c r="I60" s="293">
        <v>43144</v>
      </c>
      <c r="J60" s="275">
        <v>365</v>
      </c>
      <c r="K60" s="221">
        <f t="shared" si="3"/>
        <v>43509</v>
      </c>
      <c r="L60" s="281" t="s">
        <v>79</v>
      </c>
      <c r="M60" s="279" t="s">
        <v>13</v>
      </c>
      <c r="N60" s="290" t="s">
        <v>332</v>
      </c>
      <c r="O60" s="145"/>
      <c r="P60" s="146"/>
      <c r="Q60" s="139"/>
      <c r="R60" s="48" t="s">
        <v>346</v>
      </c>
      <c r="S60" s="232" t="s">
        <v>94</v>
      </c>
      <c r="T60" s="627"/>
      <c r="U60" s="624"/>
      <c r="V60" s="239">
        <v>16</v>
      </c>
      <c r="W60" s="239">
        <v>1</v>
      </c>
      <c r="X60" s="239">
        <v>1</v>
      </c>
    </row>
    <row r="61" spans="1:24" s="215" customFormat="1" ht="55.5" customHeight="1" x14ac:dyDescent="0.2">
      <c r="A61" s="706"/>
      <c r="B61" s="581"/>
      <c r="C61" s="228" t="s">
        <v>13</v>
      </c>
      <c r="D61" s="217" t="s">
        <v>77</v>
      </c>
      <c r="E61" s="232" t="s">
        <v>123</v>
      </c>
      <c r="F61" s="232">
        <v>2489</v>
      </c>
      <c r="G61" s="229" t="s">
        <v>353</v>
      </c>
      <c r="H61" s="279" t="s">
        <v>264</v>
      </c>
      <c r="I61" s="234">
        <v>43196</v>
      </c>
      <c r="J61" s="218">
        <v>365</v>
      </c>
      <c r="K61" s="221">
        <f t="shared" si="3"/>
        <v>43561</v>
      </c>
      <c r="L61" s="281" t="s">
        <v>79</v>
      </c>
      <c r="M61" s="232" t="s">
        <v>13</v>
      </c>
      <c r="N61" s="232" t="s">
        <v>299</v>
      </c>
      <c r="O61" s="45"/>
      <c r="P61" s="45"/>
      <c r="Q61" s="46"/>
      <c r="R61" s="48" t="s">
        <v>346</v>
      </c>
      <c r="S61" s="232" t="s">
        <v>94</v>
      </c>
      <c r="T61" s="627"/>
      <c r="U61" s="624"/>
      <c r="V61" s="239">
        <v>18</v>
      </c>
      <c r="W61" s="239">
        <v>1</v>
      </c>
      <c r="X61" s="239">
        <v>1</v>
      </c>
    </row>
    <row r="62" spans="1:24" s="215" customFormat="1" ht="57.2" customHeight="1" x14ac:dyDescent="0.2">
      <c r="A62" s="706"/>
      <c r="B62" s="581" t="s">
        <v>249</v>
      </c>
      <c r="C62" s="228">
        <v>81017</v>
      </c>
      <c r="D62" s="217" t="s">
        <v>21</v>
      </c>
      <c r="E62" s="232" t="s">
        <v>123</v>
      </c>
      <c r="F62" s="232" t="s">
        <v>32</v>
      </c>
      <c r="G62" s="229" t="s">
        <v>29</v>
      </c>
      <c r="H62" s="232" t="s">
        <v>38</v>
      </c>
      <c r="I62" s="221">
        <v>43192</v>
      </c>
      <c r="J62" s="275">
        <v>365</v>
      </c>
      <c r="K62" s="221">
        <f t="shared" si="3"/>
        <v>43557</v>
      </c>
      <c r="L62" s="238" t="s">
        <v>79</v>
      </c>
      <c r="M62" s="232" t="s">
        <v>13</v>
      </c>
      <c r="N62" s="277" t="s">
        <v>274</v>
      </c>
      <c r="O62" s="145"/>
      <c r="P62" s="146"/>
      <c r="Q62" s="139"/>
      <c r="R62" s="48" t="s">
        <v>346</v>
      </c>
      <c r="S62" s="232" t="s">
        <v>94</v>
      </c>
      <c r="T62" s="627"/>
      <c r="U62" s="624"/>
      <c r="V62" s="239">
        <v>16</v>
      </c>
      <c r="W62" s="239">
        <v>1</v>
      </c>
      <c r="X62" s="239">
        <v>1</v>
      </c>
    </row>
    <row r="63" spans="1:24" s="215" customFormat="1" ht="15" x14ac:dyDescent="0.2">
      <c r="A63" s="706"/>
      <c r="B63" s="581"/>
      <c r="C63" s="278" t="s">
        <v>13</v>
      </c>
      <c r="D63" s="274" t="s">
        <v>77</v>
      </c>
      <c r="E63" s="232" t="s">
        <v>123</v>
      </c>
      <c r="F63" s="279">
        <v>2487</v>
      </c>
      <c r="G63" s="291" t="s">
        <v>257</v>
      </c>
      <c r="H63" s="279" t="s">
        <v>264</v>
      </c>
      <c r="I63" s="234">
        <v>43264</v>
      </c>
      <c r="J63" s="218">
        <v>365</v>
      </c>
      <c r="K63" s="221">
        <f t="shared" si="3"/>
        <v>43629</v>
      </c>
      <c r="L63" s="281" t="s">
        <v>79</v>
      </c>
      <c r="M63" s="279" t="s">
        <v>13</v>
      </c>
      <c r="N63" s="279" t="s">
        <v>300</v>
      </c>
      <c r="O63" s="73"/>
      <c r="P63" s="73"/>
      <c r="Q63" s="46"/>
      <c r="R63" s="48" t="s">
        <v>346</v>
      </c>
      <c r="S63" s="232" t="s">
        <v>94</v>
      </c>
      <c r="T63" s="627"/>
      <c r="U63" s="624"/>
      <c r="V63" s="239">
        <v>18</v>
      </c>
      <c r="W63" s="239">
        <v>1</v>
      </c>
      <c r="X63" s="239">
        <v>1</v>
      </c>
    </row>
    <row r="64" spans="1:24" s="215" customFormat="1" ht="30" x14ac:dyDescent="0.2">
      <c r="A64" s="706"/>
      <c r="B64" s="269" t="s">
        <v>239</v>
      </c>
      <c r="C64" s="228">
        <v>81024</v>
      </c>
      <c r="D64" s="217" t="s">
        <v>39</v>
      </c>
      <c r="E64" s="232" t="s">
        <v>123</v>
      </c>
      <c r="F64" s="232" t="s">
        <v>54</v>
      </c>
      <c r="G64" s="229" t="s">
        <v>256</v>
      </c>
      <c r="H64" s="232">
        <v>735001271</v>
      </c>
      <c r="I64" s="221">
        <v>43124</v>
      </c>
      <c r="J64" s="218">
        <v>365</v>
      </c>
      <c r="K64" s="221">
        <f t="shared" si="3"/>
        <v>43489</v>
      </c>
      <c r="L64" s="281" t="s">
        <v>79</v>
      </c>
      <c r="M64" s="232" t="s">
        <v>13</v>
      </c>
      <c r="N64" s="188" t="s">
        <v>333</v>
      </c>
      <c r="O64" s="45"/>
      <c r="P64" s="45"/>
      <c r="Q64" s="46"/>
      <c r="R64" s="48" t="s">
        <v>346</v>
      </c>
      <c r="S64" s="232" t="s">
        <v>94</v>
      </c>
      <c r="T64" s="627"/>
      <c r="U64" s="624"/>
      <c r="V64" s="239">
        <v>7</v>
      </c>
      <c r="W64" s="239">
        <v>1</v>
      </c>
      <c r="X64" s="239">
        <v>1</v>
      </c>
    </row>
    <row r="65" spans="1:24" s="215" customFormat="1" ht="15" x14ac:dyDescent="0.2">
      <c r="A65" s="706"/>
      <c r="B65" s="581" t="s">
        <v>250</v>
      </c>
      <c r="C65" s="278" t="s">
        <v>13</v>
      </c>
      <c r="D65" s="274" t="s">
        <v>77</v>
      </c>
      <c r="E65" s="232" t="s">
        <v>123</v>
      </c>
      <c r="F65" s="279">
        <v>2487</v>
      </c>
      <c r="G65" s="291" t="s">
        <v>258</v>
      </c>
      <c r="H65" s="279" t="s">
        <v>264</v>
      </c>
      <c r="I65" s="234">
        <v>43263</v>
      </c>
      <c r="J65" s="275">
        <v>365</v>
      </c>
      <c r="K65" s="221">
        <f t="shared" si="3"/>
        <v>43628</v>
      </c>
      <c r="L65" s="281" t="s">
        <v>79</v>
      </c>
      <c r="M65" s="279" t="s">
        <v>13</v>
      </c>
      <c r="N65" s="279" t="s">
        <v>301</v>
      </c>
      <c r="O65" s="73"/>
      <c r="P65" s="73"/>
      <c r="Q65" s="46"/>
      <c r="R65" s="48" t="s">
        <v>346</v>
      </c>
      <c r="S65" s="232" t="s">
        <v>94</v>
      </c>
      <c r="T65" s="627"/>
      <c r="U65" s="624"/>
      <c r="V65" s="239">
        <v>18</v>
      </c>
      <c r="W65" s="239">
        <v>1</v>
      </c>
      <c r="X65" s="239">
        <v>1</v>
      </c>
    </row>
    <row r="66" spans="1:24" s="215" customFormat="1" ht="57.2" customHeight="1" x14ac:dyDescent="0.2">
      <c r="A66" s="706"/>
      <c r="B66" s="582"/>
      <c r="C66" s="228">
        <v>81011</v>
      </c>
      <c r="D66" s="217" t="s">
        <v>21</v>
      </c>
      <c r="E66" s="232" t="s">
        <v>123</v>
      </c>
      <c r="F66" s="232" t="s">
        <v>32</v>
      </c>
      <c r="G66" s="229" t="s">
        <v>24</v>
      </c>
      <c r="H66" s="232" t="s">
        <v>38</v>
      </c>
      <c r="I66" s="221">
        <v>43145</v>
      </c>
      <c r="J66" s="218">
        <v>365</v>
      </c>
      <c r="K66" s="221">
        <f t="shared" si="3"/>
        <v>43510</v>
      </c>
      <c r="L66" s="238" t="s">
        <v>79</v>
      </c>
      <c r="M66" s="232" t="s">
        <v>13</v>
      </c>
      <c r="N66" s="277" t="s">
        <v>334</v>
      </c>
      <c r="O66" s="113"/>
      <c r="P66" s="45"/>
      <c r="Q66" s="60"/>
      <c r="R66" s="48" t="s">
        <v>346</v>
      </c>
      <c r="S66" s="232" t="s">
        <v>94</v>
      </c>
      <c r="T66" s="627"/>
      <c r="U66" s="624"/>
      <c r="V66" s="239">
        <v>16</v>
      </c>
      <c r="W66" s="239">
        <v>1</v>
      </c>
      <c r="X66" s="239">
        <v>1</v>
      </c>
    </row>
    <row r="67" spans="1:24" s="215" customFormat="1" ht="25.5" x14ac:dyDescent="0.2">
      <c r="A67" s="706"/>
      <c r="B67" s="581" t="s">
        <v>251</v>
      </c>
      <c r="C67" s="278" t="s">
        <v>13</v>
      </c>
      <c r="D67" s="274" t="s">
        <v>77</v>
      </c>
      <c r="E67" s="232" t="s">
        <v>123</v>
      </c>
      <c r="F67" s="279">
        <v>2487</v>
      </c>
      <c r="G67" s="274" t="s">
        <v>354</v>
      </c>
      <c r="H67" s="279" t="s">
        <v>264</v>
      </c>
      <c r="I67" s="234">
        <v>43272</v>
      </c>
      <c r="J67" s="275">
        <v>365</v>
      </c>
      <c r="K67" s="221">
        <f t="shared" si="3"/>
        <v>43637</v>
      </c>
      <c r="L67" s="281" t="s">
        <v>79</v>
      </c>
      <c r="M67" s="279" t="s">
        <v>13</v>
      </c>
      <c r="N67" s="279" t="s">
        <v>302</v>
      </c>
      <c r="O67" s="45" t="s">
        <v>453</v>
      </c>
      <c r="P67" s="45" t="s">
        <v>430</v>
      </c>
      <c r="Q67" s="46">
        <v>155.94</v>
      </c>
      <c r="R67" s="48" t="s">
        <v>346</v>
      </c>
      <c r="S67" s="232" t="s">
        <v>94</v>
      </c>
      <c r="T67" s="627"/>
      <c r="U67" s="624"/>
      <c r="V67" s="239">
        <v>18</v>
      </c>
      <c r="W67" s="239">
        <v>1</v>
      </c>
      <c r="X67" s="239">
        <v>1</v>
      </c>
    </row>
    <row r="68" spans="1:24" s="215" customFormat="1" ht="14.25" x14ac:dyDescent="0.2">
      <c r="A68" s="707"/>
      <c r="B68" s="582"/>
      <c r="C68" s="228">
        <v>81023</v>
      </c>
      <c r="D68" s="217" t="s">
        <v>21</v>
      </c>
      <c r="E68" s="232" t="s">
        <v>123</v>
      </c>
      <c r="F68" s="232" t="s">
        <v>32</v>
      </c>
      <c r="G68" s="229" t="s">
        <v>31</v>
      </c>
      <c r="H68" s="232" t="s">
        <v>38</v>
      </c>
      <c r="I68" s="221">
        <v>43146</v>
      </c>
      <c r="J68" s="218">
        <v>365</v>
      </c>
      <c r="K68" s="221">
        <f t="shared" si="3"/>
        <v>43511</v>
      </c>
      <c r="L68" s="238" t="s">
        <v>79</v>
      </c>
      <c r="M68" s="232" t="s">
        <v>13</v>
      </c>
      <c r="N68" s="232" t="s">
        <v>269</v>
      </c>
      <c r="O68" s="45"/>
      <c r="P68" s="45"/>
      <c r="Q68" s="46"/>
      <c r="R68" s="48" t="s">
        <v>346</v>
      </c>
      <c r="S68" s="232" t="s">
        <v>94</v>
      </c>
      <c r="T68" s="628"/>
      <c r="U68" s="625"/>
      <c r="V68" s="239">
        <v>16</v>
      </c>
      <c r="W68" s="239">
        <v>1</v>
      </c>
      <c r="X68" s="239">
        <v>1</v>
      </c>
    </row>
    <row r="69" spans="1:24" s="227" customFormat="1" ht="30" x14ac:dyDescent="0.2">
      <c r="A69" s="605" t="s">
        <v>370</v>
      </c>
      <c r="B69" s="271" t="s">
        <v>371</v>
      </c>
      <c r="C69" s="282" t="s">
        <v>13</v>
      </c>
      <c r="D69" s="285" t="s">
        <v>208</v>
      </c>
      <c r="E69" s="218" t="s">
        <v>41</v>
      </c>
      <c r="F69" s="218" t="s">
        <v>13</v>
      </c>
      <c r="G69" s="217" t="s">
        <v>265</v>
      </c>
      <c r="H69" s="218" t="s">
        <v>13</v>
      </c>
      <c r="I69" s="234" t="s">
        <v>13</v>
      </c>
      <c r="J69" s="234" t="s">
        <v>13</v>
      </c>
      <c r="K69" s="234" t="s">
        <v>13</v>
      </c>
      <c r="L69" s="234" t="s">
        <v>13</v>
      </c>
      <c r="M69" s="234" t="s">
        <v>13</v>
      </c>
      <c r="N69" s="170" t="s">
        <v>13</v>
      </c>
      <c r="O69" s="49"/>
      <c r="P69" s="49"/>
      <c r="Q69" s="70"/>
      <c r="R69" s="48" t="s">
        <v>346</v>
      </c>
      <c r="S69" s="232" t="s">
        <v>94</v>
      </c>
      <c r="T69" s="626">
        <v>299</v>
      </c>
      <c r="U69" s="623">
        <v>0.8</v>
      </c>
      <c r="V69" s="226"/>
      <c r="W69" s="226"/>
      <c r="X69" s="226"/>
    </row>
    <row r="70" spans="1:24" s="215" customFormat="1" ht="30" x14ac:dyDescent="0.2">
      <c r="A70" s="606"/>
      <c r="B70" s="269" t="s">
        <v>371</v>
      </c>
      <c r="C70" s="229" t="s">
        <v>13</v>
      </c>
      <c r="D70" s="289" t="s">
        <v>39</v>
      </c>
      <c r="E70" s="232" t="s">
        <v>123</v>
      </c>
      <c r="F70" s="232" t="s">
        <v>54</v>
      </c>
      <c r="G70" s="229" t="s">
        <v>256</v>
      </c>
      <c r="H70" s="232">
        <v>735001271</v>
      </c>
      <c r="I70" s="221">
        <v>43146</v>
      </c>
      <c r="J70" s="218">
        <v>365</v>
      </c>
      <c r="K70" s="221">
        <f>I70+J70</f>
        <v>43511</v>
      </c>
      <c r="L70" s="281" t="s">
        <v>79</v>
      </c>
      <c r="M70" s="232" t="s">
        <v>13</v>
      </c>
      <c r="N70" s="232" t="s">
        <v>331</v>
      </c>
      <c r="O70" s="64"/>
      <c r="P70" s="64"/>
      <c r="Q70" s="65"/>
      <c r="R70" s="48" t="s">
        <v>346</v>
      </c>
      <c r="S70" s="232" t="s">
        <v>94</v>
      </c>
      <c r="T70" s="627"/>
      <c r="U70" s="624"/>
      <c r="V70" s="239">
        <v>7</v>
      </c>
      <c r="W70" s="239">
        <v>1</v>
      </c>
      <c r="X70" s="239">
        <v>1</v>
      </c>
    </row>
    <row r="71" spans="1:24" s="215" customFormat="1" ht="14.25" x14ac:dyDescent="0.2">
      <c r="A71" s="606"/>
      <c r="B71" s="581" t="s">
        <v>372</v>
      </c>
      <c r="C71" s="278" t="s">
        <v>13</v>
      </c>
      <c r="D71" s="274" t="s">
        <v>21</v>
      </c>
      <c r="E71" s="232" t="s">
        <v>123</v>
      </c>
      <c r="F71" s="279" t="s">
        <v>70</v>
      </c>
      <c r="G71" s="291" t="s">
        <v>376</v>
      </c>
      <c r="H71" s="279" t="s">
        <v>53</v>
      </c>
      <c r="I71" s="221">
        <v>43301</v>
      </c>
      <c r="J71" s="275">
        <v>365</v>
      </c>
      <c r="K71" s="221">
        <f t="shared" ref="K71:K91" si="4">I71+J71</f>
        <v>43666</v>
      </c>
      <c r="L71" s="281" t="s">
        <v>79</v>
      </c>
      <c r="M71" s="279" t="s">
        <v>13</v>
      </c>
      <c r="N71" s="290" t="s">
        <v>332</v>
      </c>
      <c r="O71" s="145"/>
      <c r="P71" s="146"/>
      <c r="Q71" s="139"/>
      <c r="R71" s="48" t="s">
        <v>346</v>
      </c>
      <c r="S71" s="232" t="s">
        <v>94</v>
      </c>
      <c r="T71" s="627"/>
      <c r="U71" s="624"/>
      <c r="V71" s="239">
        <v>16</v>
      </c>
      <c r="W71" s="239">
        <v>1</v>
      </c>
      <c r="X71" s="239">
        <v>1</v>
      </c>
    </row>
    <row r="72" spans="1:24" s="215" customFormat="1" ht="14.25" x14ac:dyDescent="0.2">
      <c r="A72" s="606"/>
      <c r="B72" s="581"/>
      <c r="C72" s="228" t="s">
        <v>13</v>
      </c>
      <c r="D72" s="217" t="s">
        <v>77</v>
      </c>
      <c r="E72" s="232" t="s">
        <v>123</v>
      </c>
      <c r="F72" s="232">
        <v>2489</v>
      </c>
      <c r="G72" s="229" t="s">
        <v>377</v>
      </c>
      <c r="H72" s="279" t="s">
        <v>264</v>
      </c>
      <c r="I72" s="234">
        <v>43151</v>
      </c>
      <c r="J72" s="218">
        <v>365</v>
      </c>
      <c r="K72" s="221">
        <f t="shared" si="4"/>
        <v>43516</v>
      </c>
      <c r="L72" s="281" t="s">
        <v>79</v>
      </c>
      <c r="M72" s="232" t="s">
        <v>13</v>
      </c>
      <c r="N72" s="232" t="s">
        <v>299</v>
      </c>
      <c r="O72" s="294"/>
      <c r="P72" s="294"/>
      <c r="Q72" s="294"/>
      <c r="R72" s="48" t="s">
        <v>346</v>
      </c>
      <c r="S72" s="232" t="s">
        <v>94</v>
      </c>
      <c r="T72" s="627"/>
      <c r="U72" s="624"/>
      <c r="V72" s="239">
        <v>18</v>
      </c>
      <c r="W72" s="239">
        <v>1</v>
      </c>
      <c r="X72" s="239">
        <v>1</v>
      </c>
    </row>
    <row r="73" spans="1:24" s="215" customFormat="1" ht="14.25" x14ac:dyDescent="0.2">
      <c r="A73" s="606"/>
      <c r="B73" s="581" t="s">
        <v>373</v>
      </c>
      <c r="C73" s="228" t="s">
        <v>13</v>
      </c>
      <c r="D73" s="217" t="s">
        <v>21</v>
      </c>
      <c r="E73" s="232" t="s">
        <v>123</v>
      </c>
      <c r="F73" s="232" t="s">
        <v>32</v>
      </c>
      <c r="G73" s="229" t="s">
        <v>378</v>
      </c>
      <c r="H73" s="232" t="s">
        <v>38</v>
      </c>
      <c r="I73" s="221">
        <v>43301</v>
      </c>
      <c r="J73" s="275">
        <v>365</v>
      </c>
      <c r="K73" s="221">
        <f t="shared" si="4"/>
        <v>43666</v>
      </c>
      <c r="L73" s="238" t="s">
        <v>79</v>
      </c>
      <c r="M73" s="232" t="s">
        <v>13</v>
      </c>
      <c r="N73" s="277" t="s">
        <v>274</v>
      </c>
      <c r="O73" s="145"/>
      <c r="P73" s="146"/>
      <c r="Q73" s="139"/>
      <c r="R73" s="48" t="s">
        <v>346</v>
      </c>
      <c r="S73" s="232" t="s">
        <v>94</v>
      </c>
      <c r="T73" s="627"/>
      <c r="U73" s="624"/>
      <c r="V73" s="239">
        <v>16</v>
      </c>
      <c r="W73" s="239">
        <v>1</v>
      </c>
      <c r="X73" s="239">
        <v>1</v>
      </c>
    </row>
    <row r="74" spans="1:24" s="215" customFormat="1" ht="14.25" x14ac:dyDescent="0.2">
      <c r="A74" s="606"/>
      <c r="B74" s="581"/>
      <c r="C74" s="278" t="s">
        <v>13</v>
      </c>
      <c r="D74" s="274" t="s">
        <v>77</v>
      </c>
      <c r="E74" s="232" t="s">
        <v>123</v>
      </c>
      <c r="F74" s="279">
        <v>2487</v>
      </c>
      <c r="G74" s="291" t="s">
        <v>379</v>
      </c>
      <c r="H74" s="279" t="s">
        <v>264</v>
      </c>
      <c r="I74" s="234">
        <v>43146</v>
      </c>
      <c r="J74" s="218">
        <v>365</v>
      </c>
      <c r="K74" s="221">
        <f t="shared" si="4"/>
        <v>43511</v>
      </c>
      <c r="L74" s="281" t="s">
        <v>79</v>
      </c>
      <c r="M74" s="279" t="s">
        <v>13</v>
      </c>
      <c r="N74" s="279" t="s">
        <v>300</v>
      </c>
      <c r="O74" s="45"/>
      <c r="P74" s="45"/>
      <c r="Q74" s="46"/>
      <c r="R74" s="48" t="s">
        <v>346</v>
      </c>
      <c r="S74" s="232" t="s">
        <v>94</v>
      </c>
      <c r="T74" s="627"/>
      <c r="U74" s="624"/>
      <c r="V74" s="239">
        <v>18</v>
      </c>
      <c r="W74" s="239">
        <v>1</v>
      </c>
      <c r="X74" s="239">
        <v>1</v>
      </c>
    </row>
    <row r="75" spans="1:24" s="215" customFormat="1" ht="30" x14ac:dyDescent="0.2">
      <c r="A75" s="606"/>
      <c r="B75" s="269" t="s">
        <v>371</v>
      </c>
      <c r="C75" s="228" t="s">
        <v>13</v>
      </c>
      <c r="D75" s="217" t="s">
        <v>39</v>
      </c>
      <c r="E75" s="232" t="s">
        <v>123</v>
      </c>
      <c r="F75" s="232" t="s">
        <v>54</v>
      </c>
      <c r="G75" s="229" t="s">
        <v>255</v>
      </c>
      <c r="H75" s="232">
        <v>735001271</v>
      </c>
      <c r="I75" s="221">
        <v>43126</v>
      </c>
      <c r="J75" s="275">
        <v>365</v>
      </c>
      <c r="K75" s="221">
        <f t="shared" si="4"/>
        <v>43491</v>
      </c>
      <c r="L75" s="281" t="s">
        <v>79</v>
      </c>
      <c r="M75" s="232" t="s">
        <v>13</v>
      </c>
      <c r="N75" s="188" t="s">
        <v>333</v>
      </c>
      <c r="O75" s="64"/>
      <c r="P75" s="64"/>
      <c r="Q75" s="65"/>
      <c r="R75" s="48" t="s">
        <v>346</v>
      </c>
      <c r="S75" s="232" t="s">
        <v>94</v>
      </c>
      <c r="T75" s="627"/>
      <c r="U75" s="624"/>
      <c r="V75" s="239">
        <v>7</v>
      </c>
      <c r="W75" s="239">
        <v>1</v>
      </c>
      <c r="X75" s="239">
        <v>1</v>
      </c>
    </row>
    <row r="76" spans="1:24" s="215" customFormat="1" ht="14.25" x14ac:dyDescent="0.2">
      <c r="A76" s="606"/>
      <c r="B76" s="581" t="s">
        <v>374</v>
      </c>
      <c r="C76" s="278" t="s">
        <v>13</v>
      </c>
      <c r="D76" s="274" t="s">
        <v>77</v>
      </c>
      <c r="E76" s="232" t="s">
        <v>123</v>
      </c>
      <c r="F76" s="279">
        <v>2487</v>
      </c>
      <c r="G76" s="291" t="s">
        <v>381</v>
      </c>
      <c r="H76" s="279" t="s">
        <v>264</v>
      </c>
      <c r="I76" s="234">
        <v>43146</v>
      </c>
      <c r="J76" s="275">
        <v>365</v>
      </c>
      <c r="K76" s="221">
        <f t="shared" si="4"/>
        <v>43511</v>
      </c>
      <c r="L76" s="281" t="s">
        <v>79</v>
      </c>
      <c r="M76" s="279" t="s">
        <v>13</v>
      </c>
      <c r="N76" s="279" t="s">
        <v>301</v>
      </c>
      <c r="O76" s="45"/>
      <c r="P76" s="45"/>
      <c r="Q76" s="46"/>
      <c r="R76" s="48" t="s">
        <v>346</v>
      </c>
      <c r="S76" s="232" t="s">
        <v>94</v>
      </c>
      <c r="T76" s="627"/>
      <c r="U76" s="624"/>
      <c r="V76" s="239">
        <v>18</v>
      </c>
      <c r="W76" s="239">
        <v>1</v>
      </c>
      <c r="X76" s="239">
        <v>1</v>
      </c>
    </row>
    <row r="77" spans="1:24" s="215" customFormat="1" ht="14.25" x14ac:dyDescent="0.2">
      <c r="A77" s="606"/>
      <c r="B77" s="582"/>
      <c r="C77" s="228" t="s">
        <v>13</v>
      </c>
      <c r="D77" s="217" t="s">
        <v>21</v>
      </c>
      <c r="E77" s="232" t="s">
        <v>123</v>
      </c>
      <c r="F77" s="232" t="s">
        <v>32</v>
      </c>
      <c r="G77" s="229" t="s">
        <v>380</v>
      </c>
      <c r="H77" s="232" t="s">
        <v>38</v>
      </c>
      <c r="I77" s="221">
        <v>43301</v>
      </c>
      <c r="J77" s="218">
        <v>365</v>
      </c>
      <c r="K77" s="221">
        <f t="shared" si="4"/>
        <v>43666</v>
      </c>
      <c r="L77" s="238" t="s">
        <v>79</v>
      </c>
      <c r="M77" s="232" t="s">
        <v>13</v>
      </c>
      <c r="N77" s="277" t="s">
        <v>334</v>
      </c>
      <c r="O77" s="145"/>
      <c r="P77" s="146"/>
      <c r="Q77" s="139"/>
      <c r="R77" s="48" t="s">
        <v>346</v>
      </c>
      <c r="S77" s="232" t="s">
        <v>94</v>
      </c>
      <c r="T77" s="627"/>
      <c r="U77" s="624"/>
      <c r="V77" s="239">
        <v>16</v>
      </c>
      <c r="W77" s="239">
        <v>1</v>
      </c>
      <c r="X77" s="239">
        <v>1</v>
      </c>
    </row>
    <row r="78" spans="1:24" s="215" customFormat="1" ht="15" x14ac:dyDescent="0.2">
      <c r="A78" s="606"/>
      <c r="B78" s="581" t="s">
        <v>375</v>
      </c>
      <c r="C78" s="278" t="s">
        <v>13</v>
      </c>
      <c r="D78" s="274" t="s">
        <v>77</v>
      </c>
      <c r="E78" s="232" t="s">
        <v>123</v>
      </c>
      <c r="F78" s="279">
        <v>2487</v>
      </c>
      <c r="G78" s="274" t="s">
        <v>382</v>
      </c>
      <c r="H78" s="279" t="s">
        <v>264</v>
      </c>
      <c r="I78" s="234">
        <v>43146</v>
      </c>
      <c r="J78" s="275">
        <v>365</v>
      </c>
      <c r="K78" s="221">
        <f t="shared" si="4"/>
        <v>43511</v>
      </c>
      <c r="L78" s="281" t="s">
        <v>79</v>
      </c>
      <c r="M78" s="279" t="s">
        <v>13</v>
      </c>
      <c r="N78" s="279" t="s">
        <v>302</v>
      </c>
      <c r="O78" s="73"/>
      <c r="P78" s="73"/>
      <c r="Q78" s="60"/>
      <c r="R78" s="48" t="s">
        <v>346</v>
      </c>
      <c r="S78" s="232" t="s">
        <v>94</v>
      </c>
      <c r="T78" s="627"/>
      <c r="U78" s="624"/>
      <c r="V78" s="239">
        <v>18</v>
      </c>
      <c r="W78" s="239">
        <v>1</v>
      </c>
      <c r="X78" s="239">
        <v>1</v>
      </c>
    </row>
    <row r="79" spans="1:24" s="215" customFormat="1" ht="48.75" customHeight="1" x14ac:dyDescent="0.2">
      <c r="A79" s="606"/>
      <c r="B79" s="582"/>
      <c r="C79" s="228" t="s">
        <v>13</v>
      </c>
      <c r="D79" s="229" t="s">
        <v>21</v>
      </c>
      <c r="E79" s="232" t="s">
        <v>123</v>
      </c>
      <c r="F79" s="232" t="s">
        <v>32</v>
      </c>
      <c r="G79" s="229" t="s">
        <v>383</v>
      </c>
      <c r="H79" s="232" t="s">
        <v>38</v>
      </c>
      <c r="I79" s="241">
        <v>43301</v>
      </c>
      <c r="J79" s="232">
        <v>365</v>
      </c>
      <c r="K79" s="241">
        <f t="shared" si="4"/>
        <v>43666</v>
      </c>
      <c r="L79" s="238" t="s">
        <v>79</v>
      </c>
      <c r="M79" s="232" t="s">
        <v>13</v>
      </c>
      <c r="N79" s="232" t="s">
        <v>269</v>
      </c>
      <c r="O79" s="145"/>
      <c r="P79" s="146"/>
      <c r="Q79" s="139"/>
      <c r="R79" s="48" t="s">
        <v>346</v>
      </c>
      <c r="S79" s="232" t="s">
        <v>94</v>
      </c>
      <c r="T79" s="628"/>
      <c r="U79" s="625"/>
      <c r="V79" s="239">
        <v>16</v>
      </c>
      <c r="W79" s="239">
        <v>1</v>
      </c>
      <c r="X79" s="239">
        <v>1</v>
      </c>
    </row>
    <row r="80" spans="1:24" s="227" customFormat="1" ht="30" x14ac:dyDescent="0.2">
      <c r="A80" s="606"/>
      <c r="B80" s="271" t="s">
        <v>433</v>
      </c>
      <c r="C80" s="282" t="s">
        <v>13</v>
      </c>
      <c r="D80" s="285" t="s">
        <v>208</v>
      </c>
      <c r="E80" s="218" t="s">
        <v>41</v>
      </c>
      <c r="F80" s="218" t="s">
        <v>13</v>
      </c>
      <c r="G80" s="217" t="s">
        <v>434</v>
      </c>
      <c r="H80" s="218" t="s">
        <v>13</v>
      </c>
      <c r="I80" s="234" t="s">
        <v>13</v>
      </c>
      <c r="J80" s="234" t="s">
        <v>13</v>
      </c>
      <c r="K80" s="234" t="s">
        <v>13</v>
      </c>
      <c r="L80" s="234" t="s">
        <v>13</v>
      </c>
      <c r="M80" s="234" t="s">
        <v>13</v>
      </c>
      <c r="N80" s="170" t="s">
        <v>13</v>
      </c>
      <c r="O80" s="49"/>
      <c r="P80" s="49"/>
      <c r="Q80" s="70"/>
      <c r="R80" s="48" t="s">
        <v>346</v>
      </c>
      <c r="S80" s="232" t="s">
        <v>94</v>
      </c>
      <c r="T80" s="626">
        <v>299</v>
      </c>
      <c r="U80" s="623">
        <v>0.8</v>
      </c>
      <c r="V80" s="226"/>
      <c r="W80" s="226"/>
      <c r="X80" s="226"/>
    </row>
    <row r="81" spans="1:24" s="215" customFormat="1" ht="30" x14ac:dyDescent="0.2">
      <c r="A81" s="606"/>
      <c r="B81" s="269" t="s">
        <v>433</v>
      </c>
      <c r="C81" s="229" t="s">
        <v>13</v>
      </c>
      <c r="D81" s="289" t="s">
        <v>435</v>
      </c>
      <c r="E81" s="232" t="s">
        <v>123</v>
      </c>
      <c r="F81" s="232" t="s">
        <v>54</v>
      </c>
      <c r="G81" s="229" t="s">
        <v>436</v>
      </c>
      <c r="H81" s="232" t="s">
        <v>13</v>
      </c>
      <c r="I81" s="221">
        <v>43129</v>
      </c>
      <c r="J81" s="218">
        <v>365</v>
      </c>
      <c r="K81" s="221">
        <f t="shared" ref="K81:K90" si="5">I81+J81</f>
        <v>43494</v>
      </c>
      <c r="L81" s="281" t="s">
        <v>79</v>
      </c>
      <c r="M81" s="232" t="s">
        <v>13</v>
      </c>
      <c r="N81" s="232" t="s">
        <v>331</v>
      </c>
      <c r="O81" s="64"/>
      <c r="P81" s="64"/>
      <c r="Q81" s="65"/>
      <c r="R81" s="48" t="s">
        <v>346</v>
      </c>
      <c r="S81" s="232" t="s">
        <v>94</v>
      </c>
      <c r="T81" s="627"/>
      <c r="U81" s="624"/>
      <c r="V81" s="239">
        <v>7</v>
      </c>
      <c r="W81" s="239">
        <v>1</v>
      </c>
      <c r="X81" s="239">
        <v>1</v>
      </c>
    </row>
    <row r="82" spans="1:24" s="215" customFormat="1" ht="15" x14ac:dyDescent="0.2">
      <c r="A82" s="606"/>
      <c r="B82" s="615" t="s">
        <v>438</v>
      </c>
      <c r="C82" s="278" t="s">
        <v>13</v>
      </c>
      <c r="D82" s="274" t="s">
        <v>21</v>
      </c>
      <c r="E82" s="232" t="s">
        <v>123</v>
      </c>
      <c r="F82" s="279" t="s">
        <v>70</v>
      </c>
      <c r="G82" s="291" t="s">
        <v>443</v>
      </c>
      <c r="H82" s="279" t="s">
        <v>53</v>
      </c>
      <c r="I82" s="221">
        <v>43264</v>
      </c>
      <c r="J82" s="275">
        <v>365</v>
      </c>
      <c r="K82" s="221">
        <f t="shared" si="5"/>
        <v>43629</v>
      </c>
      <c r="L82" s="281" t="s">
        <v>79</v>
      </c>
      <c r="M82" s="279" t="s">
        <v>13</v>
      </c>
      <c r="N82" s="290" t="s">
        <v>332</v>
      </c>
      <c r="O82" s="73"/>
      <c r="P82" s="73"/>
      <c r="Q82" s="139"/>
      <c r="R82" s="48" t="s">
        <v>346</v>
      </c>
      <c r="S82" s="232" t="s">
        <v>94</v>
      </c>
      <c r="T82" s="627"/>
      <c r="U82" s="624"/>
      <c r="V82" s="239">
        <v>16</v>
      </c>
      <c r="W82" s="239">
        <v>1</v>
      </c>
      <c r="X82" s="239">
        <v>1</v>
      </c>
    </row>
    <row r="83" spans="1:24" s="215" customFormat="1" ht="14.25" x14ac:dyDescent="0.2">
      <c r="A83" s="606"/>
      <c r="B83" s="616"/>
      <c r="C83" s="228" t="s">
        <v>13</v>
      </c>
      <c r="D83" s="217" t="s">
        <v>77</v>
      </c>
      <c r="E83" s="232" t="s">
        <v>123</v>
      </c>
      <c r="F83" s="232">
        <v>2489</v>
      </c>
      <c r="G83" s="229" t="s">
        <v>442</v>
      </c>
      <c r="H83" s="279" t="s">
        <v>264</v>
      </c>
      <c r="I83" s="234">
        <v>43180</v>
      </c>
      <c r="J83" s="218">
        <v>365</v>
      </c>
      <c r="K83" s="221">
        <f t="shared" si="5"/>
        <v>43545</v>
      </c>
      <c r="L83" s="281" t="s">
        <v>79</v>
      </c>
      <c r="M83" s="232" t="s">
        <v>13</v>
      </c>
      <c r="N83" s="232" t="s">
        <v>299</v>
      </c>
      <c r="O83" s="294"/>
      <c r="P83" s="294"/>
      <c r="Q83" s="294"/>
      <c r="R83" s="48" t="s">
        <v>346</v>
      </c>
      <c r="S83" s="232" t="s">
        <v>94</v>
      </c>
      <c r="T83" s="627"/>
      <c r="U83" s="624"/>
      <c r="V83" s="239">
        <v>18</v>
      </c>
      <c r="W83" s="239">
        <v>1</v>
      </c>
      <c r="X83" s="239">
        <v>1</v>
      </c>
    </row>
    <row r="84" spans="1:24" s="215" customFormat="1" ht="15" x14ac:dyDescent="0.2">
      <c r="A84" s="606"/>
      <c r="B84" s="615" t="s">
        <v>439</v>
      </c>
      <c r="C84" s="228" t="s">
        <v>13</v>
      </c>
      <c r="D84" s="217" t="s">
        <v>21</v>
      </c>
      <c r="E84" s="232" t="s">
        <v>123</v>
      </c>
      <c r="F84" s="232" t="s">
        <v>32</v>
      </c>
      <c r="G84" s="229" t="s">
        <v>447</v>
      </c>
      <c r="H84" s="232" t="s">
        <v>38</v>
      </c>
      <c r="I84" s="221">
        <v>43264</v>
      </c>
      <c r="J84" s="275">
        <v>365</v>
      </c>
      <c r="K84" s="221">
        <f t="shared" si="5"/>
        <v>43629</v>
      </c>
      <c r="L84" s="238" t="s">
        <v>79</v>
      </c>
      <c r="M84" s="232" t="s">
        <v>13</v>
      </c>
      <c r="N84" s="277" t="s">
        <v>274</v>
      </c>
      <c r="O84" s="73"/>
      <c r="P84" s="73"/>
      <c r="Q84" s="139"/>
      <c r="R84" s="48" t="s">
        <v>346</v>
      </c>
      <c r="S84" s="232" t="s">
        <v>94</v>
      </c>
      <c r="T84" s="627"/>
      <c r="U84" s="624"/>
      <c r="V84" s="239">
        <v>16</v>
      </c>
      <c r="W84" s="239">
        <v>1</v>
      </c>
      <c r="X84" s="239">
        <v>1</v>
      </c>
    </row>
    <row r="85" spans="1:24" s="215" customFormat="1" ht="15" x14ac:dyDescent="0.2">
      <c r="A85" s="606"/>
      <c r="B85" s="616"/>
      <c r="C85" s="278" t="s">
        <v>13</v>
      </c>
      <c r="D85" s="274" t="s">
        <v>77</v>
      </c>
      <c r="E85" s="232" t="s">
        <v>123</v>
      </c>
      <c r="F85" s="279">
        <v>2487</v>
      </c>
      <c r="G85" s="291" t="s">
        <v>445</v>
      </c>
      <c r="H85" s="279" t="s">
        <v>264</v>
      </c>
      <c r="I85" s="234">
        <v>43180</v>
      </c>
      <c r="J85" s="218">
        <v>365</v>
      </c>
      <c r="K85" s="221">
        <f t="shared" si="5"/>
        <v>43545</v>
      </c>
      <c r="L85" s="281" t="s">
        <v>79</v>
      </c>
      <c r="M85" s="279" t="s">
        <v>13</v>
      </c>
      <c r="N85" s="279" t="s">
        <v>300</v>
      </c>
      <c r="O85" s="73"/>
      <c r="P85" s="73"/>
      <c r="Q85" s="46"/>
      <c r="R85" s="48" t="s">
        <v>346</v>
      </c>
      <c r="S85" s="232" t="s">
        <v>94</v>
      </c>
      <c r="T85" s="627"/>
      <c r="U85" s="624"/>
      <c r="V85" s="239">
        <v>18</v>
      </c>
      <c r="W85" s="239">
        <v>1</v>
      </c>
      <c r="X85" s="239">
        <v>1</v>
      </c>
    </row>
    <row r="86" spans="1:24" s="215" customFormat="1" ht="30" x14ac:dyDescent="0.2">
      <c r="A86" s="606"/>
      <c r="B86" s="269" t="s">
        <v>433</v>
      </c>
      <c r="C86" s="228" t="s">
        <v>13</v>
      </c>
      <c r="D86" s="217" t="s">
        <v>39</v>
      </c>
      <c r="E86" s="232" t="s">
        <v>123</v>
      </c>
      <c r="F86" s="232" t="s">
        <v>54</v>
      </c>
      <c r="G86" s="229" t="s">
        <v>437</v>
      </c>
      <c r="H86" s="232" t="s">
        <v>13</v>
      </c>
      <c r="I86" s="221">
        <v>43137</v>
      </c>
      <c r="J86" s="275">
        <v>365</v>
      </c>
      <c r="K86" s="221">
        <f t="shared" si="5"/>
        <v>43502</v>
      </c>
      <c r="L86" s="281" t="s">
        <v>79</v>
      </c>
      <c r="M86" s="232" t="s">
        <v>13</v>
      </c>
      <c r="N86" s="188" t="s">
        <v>333</v>
      </c>
      <c r="O86" s="64"/>
      <c r="P86" s="64"/>
      <c r="Q86" s="65"/>
      <c r="R86" s="48" t="s">
        <v>346</v>
      </c>
      <c r="S86" s="232" t="s">
        <v>94</v>
      </c>
      <c r="T86" s="627"/>
      <c r="U86" s="624"/>
      <c r="V86" s="239">
        <v>7</v>
      </c>
      <c r="W86" s="239">
        <v>1</v>
      </c>
      <c r="X86" s="239">
        <v>1</v>
      </c>
    </row>
    <row r="87" spans="1:24" s="215" customFormat="1" ht="14.25" x14ac:dyDescent="0.2">
      <c r="A87" s="606"/>
      <c r="B87" s="615" t="s">
        <v>440</v>
      </c>
      <c r="C87" s="278" t="s">
        <v>13</v>
      </c>
      <c r="D87" s="274" t="s">
        <v>77</v>
      </c>
      <c r="E87" s="232" t="s">
        <v>123</v>
      </c>
      <c r="F87" s="279">
        <v>2487</v>
      </c>
      <c r="G87" s="291" t="s">
        <v>446</v>
      </c>
      <c r="H87" s="279" t="s">
        <v>264</v>
      </c>
      <c r="I87" s="234">
        <v>43179</v>
      </c>
      <c r="J87" s="275">
        <v>365</v>
      </c>
      <c r="K87" s="221">
        <f t="shared" si="5"/>
        <v>43544</v>
      </c>
      <c r="L87" s="281" t="s">
        <v>79</v>
      </c>
      <c r="M87" s="279" t="s">
        <v>13</v>
      </c>
      <c r="N87" s="279" t="s">
        <v>301</v>
      </c>
      <c r="O87" s="45"/>
      <c r="P87" s="45"/>
      <c r="Q87" s="46"/>
      <c r="R87" s="48" t="s">
        <v>346</v>
      </c>
      <c r="S87" s="232" t="s">
        <v>94</v>
      </c>
      <c r="T87" s="627"/>
      <c r="U87" s="624"/>
      <c r="V87" s="239">
        <v>18</v>
      </c>
      <c r="W87" s="239">
        <v>1</v>
      </c>
      <c r="X87" s="239">
        <v>1</v>
      </c>
    </row>
    <row r="88" spans="1:24" s="215" customFormat="1" ht="15" x14ac:dyDescent="0.2">
      <c r="A88" s="606"/>
      <c r="B88" s="616"/>
      <c r="C88" s="228" t="s">
        <v>13</v>
      </c>
      <c r="D88" s="217" t="s">
        <v>21</v>
      </c>
      <c r="E88" s="232" t="s">
        <v>123</v>
      </c>
      <c r="F88" s="232" t="s">
        <v>32</v>
      </c>
      <c r="G88" s="229" t="s">
        <v>444</v>
      </c>
      <c r="H88" s="232" t="s">
        <v>32</v>
      </c>
      <c r="I88" s="221">
        <v>43264</v>
      </c>
      <c r="J88" s="218">
        <v>365</v>
      </c>
      <c r="K88" s="221">
        <f t="shared" si="5"/>
        <v>43629</v>
      </c>
      <c r="L88" s="238" t="s">
        <v>79</v>
      </c>
      <c r="M88" s="232" t="s">
        <v>13</v>
      </c>
      <c r="N88" s="277" t="s">
        <v>334</v>
      </c>
      <c r="O88" s="73"/>
      <c r="P88" s="73"/>
      <c r="Q88" s="139"/>
      <c r="R88" s="48" t="s">
        <v>346</v>
      </c>
      <c r="S88" s="232" t="s">
        <v>94</v>
      </c>
      <c r="T88" s="627"/>
      <c r="U88" s="624"/>
      <c r="V88" s="239">
        <v>16</v>
      </c>
      <c r="W88" s="239">
        <v>1</v>
      </c>
      <c r="X88" s="239">
        <v>1</v>
      </c>
    </row>
    <row r="89" spans="1:24" s="215" customFormat="1" ht="14.25" x14ac:dyDescent="0.2">
      <c r="A89" s="606"/>
      <c r="B89" s="615" t="s">
        <v>441</v>
      </c>
      <c r="C89" s="278" t="s">
        <v>13</v>
      </c>
      <c r="D89" s="274" t="s">
        <v>77</v>
      </c>
      <c r="E89" s="232" t="s">
        <v>123</v>
      </c>
      <c r="F89" s="279">
        <v>2487</v>
      </c>
      <c r="G89" s="274" t="s">
        <v>449</v>
      </c>
      <c r="H89" s="279" t="s">
        <v>264</v>
      </c>
      <c r="I89" s="234">
        <v>43199</v>
      </c>
      <c r="J89" s="275">
        <v>365</v>
      </c>
      <c r="K89" s="221">
        <f t="shared" si="5"/>
        <v>43564</v>
      </c>
      <c r="L89" s="281" t="s">
        <v>79</v>
      </c>
      <c r="M89" s="279" t="s">
        <v>13</v>
      </c>
      <c r="N89" s="279" t="s">
        <v>302</v>
      </c>
      <c r="O89" s="294"/>
      <c r="Q89" s="60"/>
      <c r="R89" s="48" t="s">
        <v>346</v>
      </c>
      <c r="S89" s="232" t="s">
        <v>94</v>
      </c>
      <c r="T89" s="627"/>
      <c r="U89" s="624"/>
      <c r="V89" s="239">
        <v>18</v>
      </c>
      <c r="W89" s="239">
        <v>1</v>
      </c>
      <c r="X89" s="239">
        <v>1</v>
      </c>
    </row>
    <row r="90" spans="1:24" s="215" customFormat="1" ht="48.75" customHeight="1" x14ac:dyDescent="0.2">
      <c r="A90" s="606"/>
      <c r="B90" s="616"/>
      <c r="C90" s="228" t="s">
        <v>13</v>
      </c>
      <c r="D90" s="229" t="s">
        <v>21</v>
      </c>
      <c r="E90" s="232" t="s">
        <v>123</v>
      </c>
      <c r="F90" s="232" t="s">
        <v>32</v>
      </c>
      <c r="G90" s="229" t="s">
        <v>448</v>
      </c>
      <c r="H90" s="232" t="s">
        <v>32</v>
      </c>
      <c r="I90" s="221">
        <v>43264</v>
      </c>
      <c r="J90" s="232">
        <v>365</v>
      </c>
      <c r="K90" s="241">
        <f t="shared" si="5"/>
        <v>43629</v>
      </c>
      <c r="L90" s="238" t="s">
        <v>79</v>
      </c>
      <c r="M90" s="232" t="s">
        <v>13</v>
      </c>
      <c r="N90" s="232" t="s">
        <v>269</v>
      </c>
      <c r="O90" s="73"/>
      <c r="P90" s="73"/>
      <c r="Q90" s="139"/>
      <c r="R90" s="48" t="s">
        <v>346</v>
      </c>
      <c r="S90" s="232" t="s">
        <v>94</v>
      </c>
      <c r="T90" s="628"/>
      <c r="U90" s="625"/>
      <c r="V90" s="239">
        <v>16</v>
      </c>
      <c r="W90" s="239">
        <v>1</v>
      </c>
      <c r="X90" s="239">
        <v>1</v>
      </c>
    </row>
    <row r="91" spans="1:24" s="305" customFormat="1" ht="15" x14ac:dyDescent="0.2">
      <c r="A91" s="607"/>
      <c r="B91" s="295" t="s">
        <v>310</v>
      </c>
      <c r="C91" s="296">
        <v>95037</v>
      </c>
      <c r="D91" s="297" t="s">
        <v>37</v>
      </c>
      <c r="E91" s="298"/>
      <c r="F91" s="298"/>
      <c r="G91" s="299">
        <v>5037655</v>
      </c>
      <c r="H91" s="298" t="s">
        <v>13</v>
      </c>
      <c r="I91" s="300">
        <v>43048</v>
      </c>
      <c r="J91" s="298">
        <v>365</v>
      </c>
      <c r="K91" s="300">
        <f t="shared" si="4"/>
        <v>43413</v>
      </c>
      <c r="L91" s="301"/>
      <c r="M91" s="298"/>
      <c r="N91" s="298"/>
      <c r="O91" s="31"/>
      <c r="P91" s="31"/>
      <c r="Q91" s="74"/>
      <c r="R91" s="59" t="s">
        <v>346</v>
      </c>
      <c r="S91" s="298" t="s">
        <v>94</v>
      </c>
      <c r="T91" s="302">
        <v>7</v>
      </c>
      <c r="U91" s="303"/>
      <c r="V91" s="304">
        <v>4</v>
      </c>
      <c r="W91" s="304">
        <v>2</v>
      </c>
      <c r="X91" s="304">
        <v>2</v>
      </c>
    </row>
    <row r="92" spans="1:24" s="316" customFormat="1" ht="14.25" x14ac:dyDescent="0.2">
      <c r="A92" s="52"/>
      <c r="B92" s="53"/>
      <c r="C92" s="306"/>
      <c r="D92" s="307" t="s">
        <v>146</v>
      </c>
      <c r="E92" s="308"/>
      <c r="F92" s="308"/>
      <c r="G92" s="308"/>
      <c r="H92" s="309"/>
      <c r="I92" s="310"/>
      <c r="J92" s="311"/>
      <c r="K92" s="311"/>
      <c r="L92" s="308"/>
      <c r="M92" s="312"/>
      <c r="N92" s="309"/>
      <c r="O92" s="75"/>
      <c r="P92" s="75"/>
      <c r="Q92" s="313"/>
      <c r="R92" s="587" t="s">
        <v>347</v>
      </c>
      <c r="S92" s="314"/>
      <c r="T92" s="308"/>
      <c r="U92" s="315"/>
      <c r="V92" s="308"/>
      <c r="W92" s="308"/>
      <c r="X92" s="308"/>
    </row>
    <row r="93" spans="1:24" s="227" customFormat="1" ht="15" x14ac:dyDescent="0.25">
      <c r="A93" s="633" t="s">
        <v>220</v>
      </c>
      <c r="B93" s="158" t="s">
        <v>220</v>
      </c>
      <c r="C93" s="38" t="s">
        <v>13</v>
      </c>
      <c r="D93" s="54" t="s">
        <v>208</v>
      </c>
      <c r="E93" s="30"/>
      <c r="F93" s="30"/>
      <c r="G93" s="55" t="s">
        <v>265</v>
      </c>
      <c r="H93" s="50" t="s">
        <v>13</v>
      </c>
      <c r="I93" s="317" t="s">
        <v>13</v>
      </c>
      <c r="J93" s="56" t="s">
        <v>13</v>
      </c>
      <c r="K93" s="234" t="s">
        <v>13</v>
      </c>
      <c r="L93" s="29" t="s">
        <v>79</v>
      </c>
      <c r="M93" s="170" t="s">
        <v>13</v>
      </c>
      <c r="N93" s="170" t="s">
        <v>13</v>
      </c>
      <c r="O93" s="76"/>
      <c r="P93" s="76"/>
      <c r="Q93" s="76"/>
      <c r="R93" s="673"/>
      <c r="S93" s="218" t="s">
        <v>94</v>
      </c>
      <c r="T93" s="681">
        <v>270</v>
      </c>
      <c r="U93" s="684">
        <v>0.8</v>
      </c>
      <c r="V93" s="170">
        <v>7</v>
      </c>
      <c r="W93" s="170">
        <v>1</v>
      </c>
      <c r="X93" s="170">
        <v>1</v>
      </c>
    </row>
    <row r="94" spans="1:24" s="227" customFormat="1" ht="14.25" x14ac:dyDescent="0.2">
      <c r="A94" s="634"/>
      <c r="B94" s="709" t="s">
        <v>220</v>
      </c>
      <c r="C94" s="38" t="s">
        <v>13</v>
      </c>
      <c r="D94" s="217" t="s">
        <v>21</v>
      </c>
      <c r="E94" s="30"/>
      <c r="F94" s="30"/>
      <c r="G94" s="55" t="s">
        <v>266</v>
      </c>
      <c r="H94" s="50" t="s">
        <v>38</v>
      </c>
      <c r="I94" s="317" t="s">
        <v>13</v>
      </c>
      <c r="J94" s="56" t="s">
        <v>13</v>
      </c>
      <c r="K94" s="234" t="s">
        <v>13</v>
      </c>
      <c r="L94" s="29" t="s">
        <v>79</v>
      </c>
      <c r="M94" s="170" t="s">
        <v>13</v>
      </c>
      <c r="N94" s="170" t="s">
        <v>13</v>
      </c>
      <c r="O94" s="76"/>
      <c r="P94" s="76"/>
      <c r="Q94" s="76"/>
      <c r="R94" s="673"/>
      <c r="S94" s="218" t="s">
        <v>94</v>
      </c>
      <c r="T94" s="682"/>
      <c r="U94" s="685"/>
      <c r="V94" s="226">
        <v>16</v>
      </c>
      <c r="W94" s="170">
        <v>1</v>
      </c>
      <c r="X94" s="170">
        <v>1</v>
      </c>
    </row>
    <row r="95" spans="1:24" s="227" customFormat="1" ht="14.25" x14ac:dyDescent="0.2">
      <c r="A95" s="634"/>
      <c r="B95" s="710"/>
      <c r="C95" s="38" t="s">
        <v>13</v>
      </c>
      <c r="D95" s="274" t="s">
        <v>77</v>
      </c>
      <c r="E95" s="30"/>
      <c r="F95" s="30"/>
      <c r="G95" s="55" t="s">
        <v>225</v>
      </c>
      <c r="H95" s="275" t="s">
        <v>264</v>
      </c>
      <c r="I95" s="234">
        <v>43201</v>
      </c>
      <c r="J95" s="56">
        <v>365</v>
      </c>
      <c r="K95" s="221">
        <f>I95+J95</f>
        <v>43566</v>
      </c>
      <c r="L95" s="29" t="s">
        <v>79</v>
      </c>
      <c r="M95" s="170" t="s">
        <v>13</v>
      </c>
      <c r="N95" s="170" t="s">
        <v>297</v>
      </c>
      <c r="O95" s="77"/>
      <c r="P95" s="77"/>
      <c r="Q95" s="78"/>
      <c r="R95" s="588"/>
      <c r="S95" s="218" t="s">
        <v>94</v>
      </c>
      <c r="T95" s="682"/>
      <c r="U95" s="685"/>
      <c r="V95" s="226">
        <v>18</v>
      </c>
      <c r="W95" s="170">
        <v>1</v>
      </c>
      <c r="X95" s="170">
        <v>1</v>
      </c>
    </row>
    <row r="96" spans="1:24" s="316" customFormat="1" x14ac:dyDescent="0.2">
      <c r="A96" s="52"/>
      <c r="B96" s="53"/>
      <c r="C96" s="308"/>
      <c r="D96" s="307"/>
      <c r="E96" s="308"/>
      <c r="F96" s="308"/>
      <c r="G96" s="308"/>
      <c r="H96" s="309"/>
      <c r="I96" s="310"/>
      <c r="J96" s="311"/>
      <c r="K96" s="311"/>
      <c r="L96" s="308"/>
      <c r="M96" s="312"/>
      <c r="N96" s="309"/>
      <c r="O96" s="75"/>
      <c r="P96" s="75"/>
      <c r="Q96" s="313"/>
      <c r="R96" s="308"/>
      <c r="S96" s="308"/>
      <c r="T96" s="308"/>
      <c r="U96" s="315"/>
      <c r="V96" s="308"/>
      <c r="W96" s="308"/>
      <c r="X96" s="308"/>
    </row>
    <row r="97" spans="1:24" s="215" customFormat="1" ht="15" x14ac:dyDescent="0.2">
      <c r="A97" s="708" t="s">
        <v>129</v>
      </c>
      <c r="B97" s="318" t="s">
        <v>143</v>
      </c>
      <c r="C97" s="229" t="s">
        <v>13</v>
      </c>
      <c r="D97" s="229" t="s">
        <v>37</v>
      </c>
      <c r="E97" s="232" t="s">
        <v>20</v>
      </c>
      <c r="F97" s="232" t="s">
        <v>16</v>
      </c>
      <c r="G97" s="229">
        <v>6069766</v>
      </c>
      <c r="H97" s="242" t="s">
        <v>13</v>
      </c>
      <c r="I97" s="221">
        <v>43075</v>
      </c>
      <c r="J97" s="218">
        <v>365</v>
      </c>
      <c r="K97" s="221">
        <f>I97+J97</f>
        <v>43440</v>
      </c>
      <c r="L97" s="238" t="s">
        <v>13</v>
      </c>
      <c r="M97" s="232" t="s">
        <v>12</v>
      </c>
      <c r="N97" s="277" t="s">
        <v>287</v>
      </c>
      <c r="O97" s="45"/>
      <c r="P97" s="82"/>
      <c r="Q97" s="46"/>
      <c r="R97" s="48" t="s">
        <v>346</v>
      </c>
      <c r="S97" s="232" t="s">
        <v>94</v>
      </c>
      <c r="T97" s="230">
        <v>7</v>
      </c>
      <c r="U97" s="245"/>
      <c r="V97" s="239">
        <v>4</v>
      </c>
      <c r="W97" s="239">
        <v>2</v>
      </c>
      <c r="X97" s="239">
        <v>2</v>
      </c>
    </row>
    <row r="98" spans="1:24" s="215" customFormat="1" ht="14.25" x14ac:dyDescent="0.2">
      <c r="A98" s="708"/>
      <c r="B98" s="581" t="s">
        <v>186</v>
      </c>
      <c r="C98" s="282">
        <v>90273</v>
      </c>
      <c r="D98" s="217" t="s">
        <v>36</v>
      </c>
      <c r="E98" s="218" t="s">
        <v>18</v>
      </c>
      <c r="F98" s="218" t="s">
        <v>35</v>
      </c>
      <c r="G98" s="217">
        <v>12308385</v>
      </c>
      <c r="H98" s="232" t="s">
        <v>13</v>
      </c>
      <c r="I98" s="234">
        <v>43167</v>
      </c>
      <c r="J98" s="218">
        <v>181</v>
      </c>
      <c r="K98" s="221">
        <f>I98+J98</f>
        <v>43348</v>
      </c>
      <c r="L98" s="238" t="s">
        <v>13</v>
      </c>
      <c r="M98" s="232" t="s">
        <v>12</v>
      </c>
      <c r="N98" s="232" t="s">
        <v>13</v>
      </c>
      <c r="O98" s="45"/>
      <c r="P98" s="45"/>
      <c r="Q98" s="46"/>
      <c r="R98" s="48" t="s">
        <v>346</v>
      </c>
      <c r="S98" s="232" t="s">
        <v>94</v>
      </c>
      <c r="T98" s="680">
        <v>80</v>
      </c>
      <c r="U98" s="683">
        <v>0.9</v>
      </c>
      <c r="V98" s="239">
        <v>6</v>
      </c>
      <c r="W98" s="239">
        <v>2</v>
      </c>
      <c r="X98" s="239">
        <v>2</v>
      </c>
    </row>
    <row r="99" spans="1:24" s="215" customFormat="1" ht="14.25" x14ac:dyDescent="0.2">
      <c r="A99" s="708"/>
      <c r="B99" s="582"/>
      <c r="C99" s="229" t="s">
        <v>59</v>
      </c>
      <c r="D99" s="229" t="s">
        <v>48</v>
      </c>
      <c r="E99" s="232" t="s">
        <v>123</v>
      </c>
      <c r="F99" s="232" t="s">
        <v>13</v>
      </c>
      <c r="G99" s="229" t="s">
        <v>59</v>
      </c>
      <c r="H99" s="232">
        <v>735000477</v>
      </c>
      <c r="I99" s="319">
        <v>43242</v>
      </c>
      <c r="J99" s="232">
        <v>181</v>
      </c>
      <c r="K99" s="241">
        <f>I99+J99</f>
        <v>43423</v>
      </c>
      <c r="L99" s="238" t="s">
        <v>79</v>
      </c>
      <c r="M99" s="232" t="s">
        <v>13</v>
      </c>
      <c r="N99" s="173" t="s">
        <v>335</v>
      </c>
      <c r="O99" s="113"/>
      <c r="P99" s="45"/>
      <c r="Q99" s="60"/>
      <c r="R99" s="48" t="s">
        <v>346</v>
      </c>
      <c r="S99" s="232" t="s">
        <v>94</v>
      </c>
      <c r="T99" s="680"/>
      <c r="U99" s="683"/>
      <c r="V99" s="279">
        <v>1</v>
      </c>
      <c r="W99" s="279">
        <v>3</v>
      </c>
      <c r="X99" s="279">
        <v>3</v>
      </c>
    </row>
    <row r="100" spans="1:24" s="215" customFormat="1" ht="46.5" customHeight="1" x14ac:dyDescent="0.2">
      <c r="A100" s="708"/>
      <c r="B100" s="581" t="s">
        <v>187</v>
      </c>
      <c r="C100" s="282">
        <v>90018</v>
      </c>
      <c r="D100" s="217" t="s">
        <v>36</v>
      </c>
      <c r="E100" s="218" t="s">
        <v>18</v>
      </c>
      <c r="F100" s="218" t="s">
        <v>35</v>
      </c>
      <c r="G100" s="217">
        <v>12303279</v>
      </c>
      <c r="H100" s="232" t="s">
        <v>13</v>
      </c>
      <c r="I100" s="234">
        <v>43167</v>
      </c>
      <c r="J100" s="218">
        <v>181</v>
      </c>
      <c r="K100" s="221">
        <f>I100+J100</f>
        <v>43348</v>
      </c>
      <c r="L100" s="238" t="s">
        <v>13</v>
      </c>
      <c r="M100" s="232" t="s">
        <v>12</v>
      </c>
      <c r="N100" s="6" t="s">
        <v>13</v>
      </c>
      <c r="O100" s="12"/>
      <c r="P100" s="14"/>
      <c r="Q100" s="17"/>
      <c r="R100" s="48" t="s">
        <v>346</v>
      </c>
      <c r="S100" s="232" t="s">
        <v>94</v>
      </c>
      <c r="T100" s="680">
        <v>35</v>
      </c>
      <c r="U100" s="683">
        <v>0.9</v>
      </c>
      <c r="V100" s="239">
        <v>6</v>
      </c>
      <c r="W100" s="239">
        <v>2</v>
      </c>
      <c r="X100" s="239">
        <v>2</v>
      </c>
    </row>
    <row r="101" spans="1:24" s="215" customFormat="1" ht="63.75" customHeight="1" x14ac:dyDescent="0.2">
      <c r="A101" s="708"/>
      <c r="B101" s="582"/>
      <c r="C101" s="229" t="s">
        <v>49</v>
      </c>
      <c r="D101" s="229" t="s">
        <v>47</v>
      </c>
      <c r="E101" s="232" t="s">
        <v>123</v>
      </c>
      <c r="F101" s="232" t="s">
        <v>13</v>
      </c>
      <c r="G101" s="229" t="s">
        <v>49</v>
      </c>
      <c r="H101" s="320" t="s">
        <v>51</v>
      </c>
      <c r="I101" s="319">
        <v>43242</v>
      </c>
      <c r="J101" s="232">
        <v>181</v>
      </c>
      <c r="K101" s="241">
        <f>I101+J101</f>
        <v>43423</v>
      </c>
      <c r="L101" s="238" t="s">
        <v>79</v>
      </c>
      <c r="M101" s="232" t="s">
        <v>13</v>
      </c>
      <c r="N101" s="321" t="s">
        <v>336</v>
      </c>
      <c r="O101" s="113" t="s">
        <v>458</v>
      </c>
      <c r="P101" s="45" t="s">
        <v>459</v>
      </c>
      <c r="Q101" s="60" t="s">
        <v>432</v>
      </c>
      <c r="R101" s="48" t="s">
        <v>346</v>
      </c>
      <c r="S101" s="232" t="s">
        <v>94</v>
      </c>
      <c r="T101" s="680"/>
      <c r="U101" s="683"/>
      <c r="V101" s="239">
        <v>1</v>
      </c>
      <c r="W101" s="239">
        <v>3</v>
      </c>
      <c r="X101" s="239">
        <v>3</v>
      </c>
    </row>
    <row r="102" spans="1:24" s="316" customFormat="1" ht="18" customHeight="1" x14ac:dyDescent="0.2">
      <c r="A102" s="322"/>
      <c r="B102" s="323"/>
      <c r="C102" s="306"/>
      <c r="D102" s="306"/>
      <c r="E102" s="314"/>
      <c r="F102" s="314"/>
      <c r="G102" s="306"/>
      <c r="H102" s="324"/>
      <c r="I102" s="325"/>
      <c r="J102" s="314"/>
      <c r="K102" s="325"/>
      <c r="L102" s="326"/>
      <c r="M102" s="314"/>
      <c r="N102" s="314"/>
      <c r="O102" s="79"/>
      <c r="P102" s="79"/>
      <c r="Q102" s="80"/>
      <c r="R102" s="51"/>
      <c r="S102" s="314"/>
      <c r="T102" s="327"/>
      <c r="U102" s="328"/>
      <c r="V102" s="329"/>
      <c r="W102" s="329"/>
      <c r="X102" s="329"/>
    </row>
    <row r="103" spans="1:24" s="305" customFormat="1" ht="15" x14ac:dyDescent="0.2">
      <c r="A103" s="637" t="s">
        <v>130</v>
      </c>
      <c r="B103" s="330" t="s">
        <v>142</v>
      </c>
      <c r="C103" s="297">
        <v>98206</v>
      </c>
      <c r="D103" s="297" t="s">
        <v>37</v>
      </c>
      <c r="E103" s="298" t="s">
        <v>20</v>
      </c>
      <c r="F103" s="298" t="s">
        <v>16</v>
      </c>
      <c r="G103" s="297">
        <v>6069766</v>
      </c>
      <c r="H103" s="298" t="s">
        <v>13</v>
      </c>
      <c r="I103" s="300">
        <v>43075</v>
      </c>
      <c r="J103" s="298">
        <v>365</v>
      </c>
      <c r="K103" s="300">
        <f t="shared" ref="K103:K109" si="6">I103+J103</f>
        <v>43440</v>
      </c>
      <c r="L103" s="301" t="s">
        <v>13</v>
      </c>
      <c r="M103" s="331" t="s">
        <v>12</v>
      </c>
      <c r="N103" s="298" t="s">
        <v>13</v>
      </c>
      <c r="O103" s="121"/>
      <c r="P103" s="121"/>
      <c r="Q103" s="122"/>
      <c r="R103" s="59" t="s">
        <v>346</v>
      </c>
      <c r="S103" s="298" t="s">
        <v>94</v>
      </c>
      <c r="T103" s="302">
        <v>7</v>
      </c>
      <c r="U103" s="303"/>
      <c r="V103" s="304">
        <v>4</v>
      </c>
      <c r="W103" s="304">
        <v>2</v>
      </c>
      <c r="X103" s="304">
        <v>2</v>
      </c>
    </row>
    <row r="104" spans="1:24" s="215" customFormat="1" ht="28.5" customHeight="1" x14ac:dyDescent="0.2">
      <c r="A104" s="711"/>
      <c r="B104" s="581" t="s">
        <v>188</v>
      </c>
      <c r="C104" s="332">
        <v>90606</v>
      </c>
      <c r="D104" s="333" t="s">
        <v>36</v>
      </c>
      <c r="E104" s="334" t="s">
        <v>18</v>
      </c>
      <c r="F104" s="334" t="s">
        <v>6</v>
      </c>
      <c r="G104" s="332">
        <v>90606</v>
      </c>
      <c r="H104" s="232" t="s">
        <v>13</v>
      </c>
      <c r="I104" s="234">
        <v>43115</v>
      </c>
      <c r="J104" s="232">
        <v>182</v>
      </c>
      <c r="K104" s="241">
        <f>I104+J104</f>
        <v>43297</v>
      </c>
      <c r="L104" s="238" t="s">
        <v>13</v>
      </c>
      <c r="M104" s="242" t="s">
        <v>166</v>
      </c>
      <c r="N104" s="232" t="s">
        <v>13</v>
      </c>
      <c r="O104" s="45" t="s">
        <v>454</v>
      </c>
      <c r="P104" s="45" t="s">
        <v>454</v>
      </c>
      <c r="Q104" s="65"/>
      <c r="R104" s="48" t="s">
        <v>346</v>
      </c>
      <c r="S104" s="232" t="s">
        <v>94</v>
      </c>
      <c r="T104" s="680">
        <v>180</v>
      </c>
      <c r="U104" s="683">
        <v>0.9</v>
      </c>
      <c r="V104" s="239">
        <v>8</v>
      </c>
      <c r="W104" s="239">
        <v>2</v>
      </c>
      <c r="X104" s="239">
        <v>2</v>
      </c>
    </row>
    <row r="105" spans="1:24" s="215" customFormat="1" ht="14.25" x14ac:dyDescent="0.2">
      <c r="A105" s="711"/>
      <c r="B105" s="581"/>
      <c r="C105" s="335" t="s">
        <v>64</v>
      </c>
      <c r="D105" s="335" t="s">
        <v>78</v>
      </c>
      <c r="E105" s="336" t="s">
        <v>123</v>
      </c>
      <c r="F105" s="336" t="s">
        <v>64</v>
      </c>
      <c r="G105" s="335" t="s">
        <v>64</v>
      </c>
      <c r="H105" s="242" t="s">
        <v>13</v>
      </c>
      <c r="I105" s="221">
        <v>43105</v>
      </c>
      <c r="J105" s="232">
        <v>365</v>
      </c>
      <c r="K105" s="241">
        <f t="shared" si="6"/>
        <v>43470</v>
      </c>
      <c r="L105" s="238" t="s">
        <v>79</v>
      </c>
      <c r="M105" s="232" t="s">
        <v>41</v>
      </c>
      <c r="N105" s="230" t="s">
        <v>337</v>
      </c>
      <c r="O105" s="12"/>
      <c r="P105" s="129"/>
      <c r="Q105" s="134"/>
      <c r="R105" s="48" t="s">
        <v>346</v>
      </c>
      <c r="S105" s="232" t="s">
        <v>94</v>
      </c>
      <c r="T105" s="680"/>
      <c r="U105" s="683"/>
      <c r="V105" s="239">
        <v>8</v>
      </c>
      <c r="W105" s="239">
        <v>2</v>
      </c>
      <c r="X105" s="239">
        <v>3</v>
      </c>
    </row>
    <row r="106" spans="1:24" s="215" customFormat="1" ht="15" x14ac:dyDescent="0.2">
      <c r="A106" s="711"/>
      <c r="B106" s="581"/>
      <c r="C106" s="229">
        <v>84010</v>
      </c>
      <c r="D106" s="229" t="s">
        <v>122</v>
      </c>
      <c r="E106" s="232" t="s">
        <v>123</v>
      </c>
      <c r="F106" s="9" t="s">
        <v>107</v>
      </c>
      <c r="G106" s="229" t="s">
        <v>108</v>
      </c>
      <c r="H106" s="242" t="s">
        <v>135</v>
      </c>
      <c r="I106" s="234">
        <v>43161</v>
      </c>
      <c r="J106" s="232">
        <v>365</v>
      </c>
      <c r="K106" s="241">
        <f t="shared" si="6"/>
        <v>43526</v>
      </c>
      <c r="L106" s="238" t="s">
        <v>79</v>
      </c>
      <c r="M106" s="232" t="s">
        <v>13</v>
      </c>
      <c r="N106" s="230" t="s">
        <v>270</v>
      </c>
      <c r="O106" s="73"/>
      <c r="P106" s="73"/>
      <c r="Q106" s="46"/>
      <c r="R106" s="48" t="s">
        <v>346</v>
      </c>
      <c r="S106" s="232" t="s">
        <v>94</v>
      </c>
      <c r="T106" s="680"/>
      <c r="U106" s="683"/>
      <c r="V106" s="239">
        <v>8</v>
      </c>
      <c r="W106" s="239">
        <v>2</v>
      </c>
      <c r="X106" s="239">
        <v>3</v>
      </c>
    </row>
    <row r="107" spans="1:24" s="215" customFormat="1" ht="14.25" x14ac:dyDescent="0.2">
      <c r="A107" s="711"/>
      <c r="B107" s="581" t="s">
        <v>189</v>
      </c>
      <c r="C107" s="332">
        <v>90605</v>
      </c>
      <c r="D107" s="333" t="s">
        <v>36</v>
      </c>
      <c r="E107" s="334" t="s">
        <v>18</v>
      </c>
      <c r="F107" s="334" t="s">
        <v>6</v>
      </c>
      <c r="G107" s="332">
        <v>90605</v>
      </c>
      <c r="H107" s="232" t="s">
        <v>13</v>
      </c>
      <c r="I107" s="234">
        <v>43291</v>
      </c>
      <c r="J107" s="232">
        <v>182</v>
      </c>
      <c r="K107" s="241">
        <f>I107+J107</f>
        <v>43473</v>
      </c>
      <c r="L107" s="238" t="s">
        <v>13</v>
      </c>
      <c r="M107" s="242" t="s">
        <v>166</v>
      </c>
      <c r="N107" s="232" t="s">
        <v>13</v>
      </c>
      <c r="O107" s="64"/>
      <c r="P107" s="64"/>
      <c r="Q107" s="65"/>
      <c r="R107" s="48" t="s">
        <v>346</v>
      </c>
      <c r="S107" s="232" t="s">
        <v>94</v>
      </c>
      <c r="T107" s="680">
        <v>180</v>
      </c>
      <c r="U107" s="683">
        <v>0.9</v>
      </c>
      <c r="V107" s="239">
        <v>8</v>
      </c>
      <c r="W107" s="239">
        <v>2</v>
      </c>
      <c r="X107" s="239">
        <v>2</v>
      </c>
    </row>
    <row r="108" spans="1:24" s="215" customFormat="1" ht="53.45" customHeight="1" x14ac:dyDescent="0.2">
      <c r="A108" s="711"/>
      <c r="B108" s="581"/>
      <c r="C108" s="335" t="s">
        <v>65</v>
      </c>
      <c r="D108" s="335" t="s">
        <v>78</v>
      </c>
      <c r="E108" s="336" t="s">
        <v>123</v>
      </c>
      <c r="F108" s="336" t="s">
        <v>65</v>
      </c>
      <c r="G108" s="335" t="s">
        <v>65</v>
      </c>
      <c r="H108" s="242" t="s">
        <v>13</v>
      </c>
      <c r="I108" s="221">
        <v>43105</v>
      </c>
      <c r="J108" s="232">
        <v>365</v>
      </c>
      <c r="K108" s="241">
        <f t="shared" si="6"/>
        <v>43470</v>
      </c>
      <c r="L108" s="238" t="s">
        <v>79</v>
      </c>
      <c r="M108" s="232" t="s">
        <v>155</v>
      </c>
      <c r="N108" s="230" t="s">
        <v>338</v>
      </c>
      <c r="O108" s="45"/>
      <c r="P108" s="45"/>
      <c r="Q108" s="46"/>
      <c r="R108" s="48" t="s">
        <v>346</v>
      </c>
      <c r="S108" s="232" t="s">
        <v>94</v>
      </c>
      <c r="T108" s="680"/>
      <c r="U108" s="683"/>
      <c r="V108" s="239">
        <v>8</v>
      </c>
      <c r="W108" s="239">
        <v>2</v>
      </c>
      <c r="X108" s="239">
        <v>3</v>
      </c>
    </row>
    <row r="109" spans="1:24" s="215" customFormat="1" ht="14.25" x14ac:dyDescent="0.2">
      <c r="A109" s="711"/>
      <c r="B109" s="581"/>
      <c r="C109" s="229">
        <v>84007</v>
      </c>
      <c r="D109" s="229" t="s">
        <v>122</v>
      </c>
      <c r="E109" s="232" t="s">
        <v>123</v>
      </c>
      <c r="F109" s="9" t="s">
        <v>109</v>
      </c>
      <c r="G109" s="229" t="s">
        <v>110</v>
      </c>
      <c r="H109" s="242" t="s">
        <v>135</v>
      </c>
      <c r="I109" s="234">
        <v>43224</v>
      </c>
      <c r="J109" s="232">
        <v>365</v>
      </c>
      <c r="K109" s="241">
        <f t="shared" si="6"/>
        <v>43589</v>
      </c>
      <c r="L109" s="238" t="s">
        <v>79</v>
      </c>
      <c r="M109" s="232" t="s">
        <v>13</v>
      </c>
      <c r="N109" s="230" t="s">
        <v>276</v>
      </c>
      <c r="O109" s="45"/>
      <c r="P109" s="45"/>
      <c r="Q109" s="46"/>
      <c r="R109" s="48" t="s">
        <v>346</v>
      </c>
      <c r="S109" s="232" t="s">
        <v>94</v>
      </c>
      <c r="T109" s="680"/>
      <c r="U109" s="683"/>
      <c r="V109" s="239">
        <v>8</v>
      </c>
      <c r="W109" s="239">
        <v>2</v>
      </c>
      <c r="X109" s="239">
        <v>3</v>
      </c>
    </row>
    <row r="110" spans="1:24" s="215" customFormat="1" ht="14.25" x14ac:dyDescent="0.2">
      <c r="A110" s="711"/>
      <c r="B110" s="581" t="s">
        <v>190</v>
      </c>
      <c r="C110" s="337">
        <v>90608</v>
      </c>
      <c r="D110" s="338" t="s">
        <v>36</v>
      </c>
      <c r="E110" s="339" t="s">
        <v>18</v>
      </c>
      <c r="F110" s="339" t="s">
        <v>6</v>
      </c>
      <c r="G110" s="337">
        <v>12326184</v>
      </c>
      <c r="H110" s="232" t="s">
        <v>13</v>
      </c>
      <c r="I110" s="234">
        <v>43291</v>
      </c>
      <c r="J110" s="218">
        <v>181</v>
      </c>
      <c r="K110" s="221">
        <f>I110+J110</f>
        <v>43472</v>
      </c>
      <c r="L110" s="238" t="s">
        <v>13</v>
      </c>
      <c r="M110" s="242" t="s">
        <v>166</v>
      </c>
      <c r="N110" s="232" t="s">
        <v>13</v>
      </c>
      <c r="O110" s="68"/>
      <c r="P110" s="66"/>
      <c r="Q110" s="65"/>
      <c r="R110" s="48" t="s">
        <v>346</v>
      </c>
      <c r="S110" s="232" t="s">
        <v>94</v>
      </c>
      <c r="T110" s="680">
        <v>180</v>
      </c>
      <c r="U110" s="683">
        <v>0.9</v>
      </c>
      <c r="V110" s="239">
        <v>8</v>
      </c>
      <c r="W110" s="239">
        <v>2</v>
      </c>
      <c r="X110" s="239">
        <v>2</v>
      </c>
    </row>
    <row r="111" spans="1:24" s="215" customFormat="1" ht="14.25" x14ac:dyDescent="0.2">
      <c r="A111" s="711"/>
      <c r="B111" s="581"/>
      <c r="C111" s="335" t="s">
        <v>66</v>
      </c>
      <c r="D111" s="335" t="s">
        <v>78</v>
      </c>
      <c r="E111" s="336" t="s">
        <v>123</v>
      </c>
      <c r="F111" s="336" t="s">
        <v>66</v>
      </c>
      <c r="G111" s="335" t="s">
        <v>66</v>
      </c>
      <c r="H111" s="242" t="s">
        <v>13</v>
      </c>
      <c r="I111" s="221">
        <v>43105</v>
      </c>
      <c r="J111" s="232">
        <v>365</v>
      </c>
      <c r="K111" s="221">
        <f>I111+J111</f>
        <v>43470</v>
      </c>
      <c r="L111" s="238" t="s">
        <v>79</v>
      </c>
      <c r="M111" s="232" t="s">
        <v>13</v>
      </c>
      <c r="N111" s="230" t="s">
        <v>339</v>
      </c>
      <c r="O111" s="45"/>
      <c r="P111" s="45"/>
      <c r="Q111" s="46"/>
      <c r="R111" s="48" t="s">
        <v>346</v>
      </c>
      <c r="S111" s="232" t="s">
        <v>94</v>
      </c>
      <c r="T111" s="680"/>
      <c r="U111" s="683"/>
      <c r="V111" s="239">
        <v>8</v>
      </c>
      <c r="W111" s="239">
        <v>2</v>
      </c>
      <c r="X111" s="239">
        <v>3</v>
      </c>
    </row>
    <row r="112" spans="1:24" s="215" customFormat="1" ht="14.25" x14ac:dyDescent="0.2">
      <c r="A112" s="711"/>
      <c r="B112" s="581"/>
      <c r="C112" s="229">
        <v>84011</v>
      </c>
      <c r="D112" s="229" t="s">
        <v>122</v>
      </c>
      <c r="E112" s="232" t="s">
        <v>123</v>
      </c>
      <c r="F112" s="9" t="s">
        <v>111</v>
      </c>
      <c r="G112" s="229" t="s">
        <v>112</v>
      </c>
      <c r="H112" s="242" t="s">
        <v>135</v>
      </c>
      <c r="I112" s="234">
        <v>43223</v>
      </c>
      <c r="J112" s="232">
        <v>365</v>
      </c>
      <c r="K112" s="221">
        <f>I112+J112</f>
        <v>43588</v>
      </c>
      <c r="L112" s="238" t="s">
        <v>79</v>
      </c>
      <c r="M112" s="232" t="s">
        <v>13</v>
      </c>
      <c r="N112" s="230" t="s">
        <v>286</v>
      </c>
      <c r="O112" s="45"/>
      <c r="P112" s="45"/>
      <c r="Q112" s="46"/>
      <c r="R112" s="48" t="s">
        <v>346</v>
      </c>
      <c r="S112" s="340" t="s">
        <v>94</v>
      </c>
      <c r="T112" s="680"/>
      <c r="U112" s="683"/>
      <c r="V112" s="239">
        <v>8</v>
      </c>
      <c r="W112" s="239">
        <v>2</v>
      </c>
      <c r="X112" s="239">
        <v>3</v>
      </c>
    </row>
    <row r="113" spans="1:24" s="215" customFormat="1" ht="14.25" x14ac:dyDescent="0.2">
      <c r="A113" s="711"/>
      <c r="B113" s="581" t="s">
        <v>191</v>
      </c>
      <c r="C113" s="337" t="s">
        <v>13</v>
      </c>
      <c r="D113" s="338" t="s">
        <v>36</v>
      </c>
      <c r="E113" s="339" t="s">
        <v>18</v>
      </c>
      <c r="F113" s="339" t="s">
        <v>6</v>
      </c>
      <c r="G113" s="337">
        <v>12336741</v>
      </c>
      <c r="H113" s="232" t="s">
        <v>13</v>
      </c>
      <c r="I113" s="234">
        <v>43235</v>
      </c>
      <c r="J113" s="232">
        <v>182</v>
      </c>
      <c r="K113" s="241">
        <f>I113+J113</f>
        <v>43417</v>
      </c>
      <c r="L113" s="238" t="s">
        <v>13</v>
      </c>
      <c r="M113" s="242" t="s">
        <v>166</v>
      </c>
      <c r="N113" s="232" t="s">
        <v>13</v>
      </c>
      <c r="O113" s="81"/>
      <c r="P113" s="66"/>
      <c r="Q113" s="65"/>
      <c r="R113" s="48" t="s">
        <v>346</v>
      </c>
      <c r="S113" s="232" t="s">
        <v>94</v>
      </c>
      <c r="T113" s="680">
        <v>180</v>
      </c>
      <c r="U113" s="683">
        <v>0.9</v>
      </c>
      <c r="V113" s="239">
        <v>8</v>
      </c>
      <c r="W113" s="239">
        <v>2</v>
      </c>
      <c r="X113" s="239">
        <v>2</v>
      </c>
    </row>
    <row r="114" spans="1:24" s="215" customFormat="1" ht="14.25" x14ac:dyDescent="0.2">
      <c r="A114" s="711"/>
      <c r="B114" s="581"/>
      <c r="C114" s="335" t="s">
        <v>67</v>
      </c>
      <c r="D114" s="335" t="s">
        <v>78</v>
      </c>
      <c r="E114" s="336" t="s">
        <v>123</v>
      </c>
      <c r="F114" s="336" t="s">
        <v>67</v>
      </c>
      <c r="G114" s="335" t="s">
        <v>67</v>
      </c>
      <c r="H114" s="242" t="s">
        <v>13</v>
      </c>
      <c r="I114" s="221">
        <v>43115</v>
      </c>
      <c r="J114" s="232">
        <v>365</v>
      </c>
      <c r="K114" s="241">
        <f>I114+J114</f>
        <v>43480</v>
      </c>
      <c r="L114" s="238" t="s">
        <v>79</v>
      </c>
      <c r="M114" s="232" t="s">
        <v>13</v>
      </c>
      <c r="N114" s="230" t="s">
        <v>340</v>
      </c>
      <c r="O114" s="45"/>
      <c r="P114" s="45"/>
      <c r="Q114" s="46"/>
      <c r="R114" s="48" t="s">
        <v>346</v>
      </c>
      <c r="S114" s="232" t="s">
        <v>94</v>
      </c>
      <c r="T114" s="680"/>
      <c r="U114" s="683"/>
      <c r="V114" s="239">
        <v>8</v>
      </c>
      <c r="W114" s="239">
        <v>2</v>
      </c>
      <c r="X114" s="239">
        <v>3</v>
      </c>
    </row>
    <row r="115" spans="1:24" s="215" customFormat="1" ht="14.25" x14ac:dyDescent="0.2">
      <c r="A115" s="711"/>
      <c r="B115" s="581"/>
      <c r="C115" s="229">
        <v>84008</v>
      </c>
      <c r="D115" s="229" t="s">
        <v>122</v>
      </c>
      <c r="E115" s="232" t="s">
        <v>123</v>
      </c>
      <c r="F115" s="9" t="s">
        <v>113</v>
      </c>
      <c r="G115" s="229" t="s">
        <v>114</v>
      </c>
      <c r="H115" s="242" t="s">
        <v>135</v>
      </c>
      <c r="I115" s="234">
        <v>43210</v>
      </c>
      <c r="J115" s="232">
        <v>365</v>
      </c>
      <c r="K115" s="241">
        <f t="shared" ref="K115:K126" si="7">I115+J115</f>
        <v>43575</v>
      </c>
      <c r="L115" s="238" t="s">
        <v>79</v>
      </c>
      <c r="M115" s="232" t="s">
        <v>13</v>
      </c>
      <c r="N115" s="230" t="s">
        <v>277</v>
      </c>
      <c r="O115" s="45"/>
      <c r="P115" s="45"/>
      <c r="Q115" s="46"/>
      <c r="R115" s="48" t="s">
        <v>346</v>
      </c>
      <c r="S115" s="340" t="s">
        <v>94</v>
      </c>
      <c r="T115" s="680"/>
      <c r="U115" s="683"/>
      <c r="V115" s="239">
        <v>8</v>
      </c>
      <c r="W115" s="239">
        <v>2</v>
      </c>
      <c r="X115" s="239">
        <v>3</v>
      </c>
    </row>
    <row r="116" spans="1:24" s="215" customFormat="1" ht="14.25" x14ac:dyDescent="0.2">
      <c r="A116" s="711"/>
      <c r="B116" s="581" t="s">
        <v>192</v>
      </c>
      <c r="C116" s="332">
        <v>90603</v>
      </c>
      <c r="D116" s="333" t="s">
        <v>36</v>
      </c>
      <c r="E116" s="334" t="s">
        <v>18</v>
      </c>
      <c r="F116" s="334" t="s">
        <v>6</v>
      </c>
      <c r="G116" s="332">
        <v>90603</v>
      </c>
      <c r="H116" s="232" t="s">
        <v>13</v>
      </c>
      <c r="I116" s="234">
        <v>43291</v>
      </c>
      <c r="J116" s="232">
        <v>182</v>
      </c>
      <c r="K116" s="241">
        <f t="shared" si="7"/>
        <v>43473</v>
      </c>
      <c r="L116" s="238" t="s">
        <v>13</v>
      </c>
      <c r="M116" s="242" t="s">
        <v>166</v>
      </c>
      <c r="N116" s="232" t="s">
        <v>13</v>
      </c>
      <c r="O116" s="64"/>
      <c r="P116" s="64"/>
      <c r="Q116" s="83"/>
      <c r="R116" s="48" t="s">
        <v>346</v>
      </c>
      <c r="S116" s="232" t="s">
        <v>94</v>
      </c>
      <c r="T116" s="680">
        <v>180</v>
      </c>
      <c r="U116" s="683">
        <v>0.9</v>
      </c>
      <c r="V116" s="239">
        <v>8</v>
      </c>
      <c r="W116" s="239">
        <v>2</v>
      </c>
      <c r="X116" s="239">
        <v>2</v>
      </c>
    </row>
    <row r="117" spans="1:24" s="215" customFormat="1" ht="14.25" x14ac:dyDescent="0.2">
      <c r="A117" s="711"/>
      <c r="B117" s="581"/>
      <c r="C117" s="335" t="s">
        <v>68</v>
      </c>
      <c r="D117" s="335" t="s">
        <v>78</v>
      </c>
      <c r="E117" s="336" t="s">
        <v>123</v>
      </c>
      <c r="F117" s="336" t="s">
        <v>68</v>
      </c>
      <c r="G117" s="335" t="s">
        <v>68</v>
      </c>
      <c r="H117" s="242" t="s">
        <v>13</v>
      </c>
      <c r="I117" s="221">
        <v>43105</v>
      </c>
      <c r="J117" s="232">
        <v>365</v>
      </c>
      <c r="K117" s="241">
        <f t="shared" si="7"/>
        <v>43470</v>
      </c>
      <c r="L117" s="238" t="s">
        <v>79</v>
      </c>
      <c r="M117" s="232" t="s">
        <v>13</v>
      </c>
      <c r="N117" s="230" t="s">
        <v>341</v>
      </c>
      <c r="O117" s="45"/>
      <c r="P117" s="45"/>
      <c r="Q117" s="46"/>
      <c r="R117" s="48" t="s">
        <v>346</v>
      </c>
      <c r="S117" s="232" t="s">
        <v>94</v>
      </c>
      <c r="T117" s="680"/>
      <c r="U117" s="683"/>
      <c r="V117" s="239">
        <v>8</v>
      </c>
      <c r="W117" s="239">
        <v>2</v>
      </c>
      <c r="X117" s="239">
        <v>3</v>
      </c>
    </row>
    <row r="118" spans="1:24" s="215" customFormat="1" ht="14.25" x14ac:dyDescent="0.2">
      <c r="A118" s="711"/>
      <c r="B118" s="581"/>
      <c r="C118" s="229">
        <v>84009</v>
      </c>
      <c r="D118" s="229" t="s">
        <v>122</v>
      </c>
      <c r="E118" s="232" t="s">
        <v>123</v>
      </c>
      <c r="F118" s="9" t="s">
        <v>115</v>
      </c>
      <c r="G118" s="229" t="s">
        <v>116</v>
      </c>
      <c r="H118" s="242" t="s">
        <v>135</v>
      </c>
      <c r="I118" s="234">
        <v>43211</v>
      </c>
      <c r="J118" s="232">
        <v>365</v>
      </c>
      <c r="K118" s="241">
        <f t="shared" si="7"/>
        <v>43576</v>
      </c>
      <c r="L118" s="238" t="s">
        <v>79</v>
      </c>
      <c r="M118" s="232" t="s">
        <v>13</v>
      </c>
      <c r="N118" s="230" t="s">
        <v>278</v>
      </c>
      <c r="O118" s="45"/>
      <c r="P118" s="45"/>
      <c r="Q118" s="60"/>
      <c r="R118" s="48" t="s">
        <v>346</v>
      </c>
      <c r="S118" s="340" t="s">
        <v>94</v>
      </c>
      <c r="T118" s="680"/>
      <c r="U118" s="683"/>
      <c r="V118" s="239">
        <v>8</v>
      </c>
      <c r="W118" s="239">
        <v>2</v>
      </c>
      <c r="X118" s="239">
        <v>3</v>
      </c>
    </row>
    <row r="119" spans="1:24" s="215" customFormat="1" ht="14.25" x14ac:dyDescent="0.2">
      <c r="A119" s="711"/>
      <c r="B119" s="581" t="s">
        <v>193</v>
      </c>
      <c r="C119" s="332">
        <v>90600</v>
      </c>
      <c r="D119" s="333" t="s">
        <v>36</v>
      </c>
      <c r="E119" s="334" t="s">
        <v>18</v>
      </c>
      <c r="F119" s="334" t="s">
        <v>6</v>
      </c>
      <c r="G119" s="332">
        <v>90600</v>
      </c>
      <c r="H119" s="232" t="s">
        <v>13</v>
      </c>
      <c r="I119" s="234">
        <v>43291</v>
      </c>
      <c r="J119" s="232">
        <v>182</v>
      </c>
      <c r="K119" s="241">
        <f t="shared" si="7"/>
        <v>43473</v>
      </c>
      <c r="L119" s="238" t="s">
        <v>13</v>
      </c>
      <c r="M119" s="242" t="s">
        <v>166</v>
      </c>
      <c r="N119" s="232" t="s">
        <v>13</v>
      </c>
      <c r="O119" s="64"/>
      <c r="P119" s="64"/>
      <c r="Q119" s="83"/>
      <c r="R119" s="48" t="s">
        <v>346</v>
      </c>
      <c r="S119" s="232" t="s">
        <v>94</v>
      </c>
      <c r="T119" s="680">
        <v>180</v>
      </c>
      <c r="U119" s="683">
        <v>0.9</v>
      </c>
      <c r="V119" s="239">
        <v>8</v>
      </c>
      <c r="W119" s="239">
        <v>2</v>
      </c>
      <c r="X119" s="239">
        <v>2</v>
      </c>
    </row>
    <row r="120" spans="1:24" s="215" customFormat="1" ht="14.25" x14ac:dyDescent="0.2">
      <c r="A120" s="711"/>
      <c r="B120" s="581"/>
      <c r="C120" s="335" t="s">
        <v>61</v>
      </c>
      <c r="D120" s="335" t="s">
        <v>78</v>
      </c>
      <c r="E120" s="336" t="s">
        <v>123</v>
      </c>
      <c r="F120" s="336" t="s">
        <v>61</v>
      </c>
      <c r="G120" s="335" t="s">
        <v>61</v>
      </c>
      <c r="H120" s="242" t="s">
        <v>13</v>
      </c>
      <c r="I120" s="221">
        <v>43105</v>
      </c>
      <c r="J120" s="232">
        <v>365</v>
      </c>
      <c r="K120" s="241">
        <f t="shared" si="7"/>
        <v>43470</v>
      </c>
      <c r="L120" s="238" t="s">
        <v>79</v>
      </c>
      <c r="M120" s="232" t="s">
        <v>13</v>
      </c>
      <c r="N120" s="230" t="s">
        <v>342</v>
      </c>
      <c r="O120" s="45"/>
      <c r="P120" s="45"/>
      <c r="Q120" s="46"/>
      <c r="R120" s="48" t="s">
        <v>346</v>
      </c>
      <c r="S120" s="232" t="s">
        <v>94</v>
      </c>
      <c r="T120" s="680"/>
      <c r="U120" s="683"/>
      <c r="V120" s="239">
        <v>8</v>
      </c>
      <c r="W120" s="239">
        <v>2</v>
      </c>
      <c r="X120" s="239">
        <v>3</v>
      </c>
    </row>
    <row r="121" spans="1:24" s="215" customFormat="1" ht="14.25" x14ac:dyDescent="0.2">
      <c r="A121" s="711"/>
      <c r="B121" s="581"/>
      <c r="C121" s="229">
        <v>84006</v>
      </c>
      <c r="D121" s="229" t="s">
        <v>122</v>
      </c>
      <c r="E121" s="232" t="s">
        <v>123</v>
      </c>
      <c r="F121" s="9" t="s">
        <v>117</v>
      </c>
      <c r="G121" s="229" t="s">
        <v>118</v>
      </c>
      <c r="H121" s="242" t="s">
        <v>135</v>
      </c>
      <c r="I121" s="234">
        <v>43224</v>
      </c>
      <c r="J121" s="232">
        <v>365</v>
      </c>
      <c r="K121" s="241">
        <f t="shared" si="7"/>
        <v>43589</v>
      </c>
      <c r="L121" s="238" t="s">
        <v>79</v>
      </c>
      <c r="M121" s="232" t="s">
        <v>13</v>
      </c>
      <c r="N121" s="230" t="s">
        <v>279</v>
      </c>
      <c r="O121" s="45"/>
      <c r="P121" s="45"/>
      <c r="Q121" s="46"/>
      <c r="R121" s="48" t="s">
        <v>346</v>
      </c>
      <c r="S121" s="232" t="s">
        <v>94</v>
      </c>
      <c r="T121" s="680"/>
      <c r="U121" s="683"/>
      <c r="V121" s="239">
        <v>8</v>
      </c>
      <c r="W121" s="239">
        <v>2</v>
      </c>
      <c r="X121" s="239">
        <v>3</v>
      </c>
    </row>
    <row r="122" spans="1:24" s="215" customFormat="1" ht="14.25" x14ac:dyDescent="0.2">
      <c r="A122" s="711"/>
      <c r="B122" s="581" t="s">
        <v>194</v>
      </c>
      <c r="C122" s="332">
        <v>90607</v>
      </c>
      <c r="D122" s="333" t="s">
        <v>36</v>
      </c>
      <c r="E122" s="334" t="s">
        <v>18</v>
      </c>
      <c r="F122" s="334" t="s">
        <v>6</v>
      </c>
      <c r="G122" s="332">
        <v>90607</v>
      </c>
      <c r="H122" s="232" t="s">
        <v>13</v>
      </c>
      <c r="I122" s="234">
        <v>43291</v>
      </c>
      <c r="J122" s="232">
        <v>182</v>
      </c>
      <c r="K122" s="241">
        <f t="shared" si="7"/>
        <v>43473</v>
      </c>
      <c r="L122" s="238" t="s">
        <v>13</v>
      </c>
      <c r="M122" s="242" t="s">
        <v>166</v>
      </c>
      <c r="N122" s="232" t="s">
        <v>13</v>
      </c>
      <c r="O122" s="45" t="s">
        <v>454</v>
      </c>
      <c r="P122" s="45" t="s">
        <v>454</v>
      </c>
      <c r="Q122" s="83"/>
      <c r="R122" s="48" t="s">
        <v>346</v>
      </c>
      <c r="S122" s="232" t="s">
        <v>94</v>
      </c>
      <c r="T122" s="680">
        <v>180</v>
      </c>
      <c r="U122" s="683">
        <v>0.9</v>
      </c>
      <c r="V122" s="239">
        <v>8</v>
      </c>
      <c r="W122" s="239">
        <v>2</v>
      </c>
      <c r="X122" s="239">
        <v>2</v>
      </c>
    </row>
    <row r="123" spans="1:24" s="215" customFormat="1" ht="14.25" x14ac:dyDescent="0.2">
      <c r="A123" s="711"/>
      <c r="B123" s="581"/>
      <c r="C123" s="335" t="s">
        <v>62</v>
      </c>
      <c r="D123" s="335" t="s">
        <v>78</v>
      </c>
      <c r="E123" s="336" t="s">
        <v>123</v>
      </c>
      <c r="F123" s="336" t="s">
        <v>62</v>
      </c>
      <c r="G123" s="335" t="s">
        <v>62</v>
      </c>
      <c r="H123" s="242" t="s">
        <v>13</v>
      </c>
      <c r="I123" s="221">
        <v>43105</v>
      </c>
      <c r="J123" s="232">
        <v>365</v>
      </c>
      <c r="K123" s="241">
        <f t="shared" si="7"/>
        <v>43470</v>
      </c>
      <c r="L123" s="238" t="s">
        <v>79</v>
      </c>
      <c r="M123" s="232" t="s">
        <v>13</v>
      </c>
      <c r="N123" s="230" t="s">
        <v>343</v>
      </c>
      <c r="O123" s="45"/>
      <c r="P123" s="45"/>
      <c r="Q123" s="46"/>
      <c r="R123" s="48" t="s">
        <v>346</v>
      </c>
      <c r="S123" s="232" t="s">
        <v>94</v>
      </c>
      <c r="T123" s="680"/>
      <c r="U123" s="683"/>
      <c r="V123" s="239">
        <v>8</v>
      </c>
      <c r="W123" s="239">
        <v>2</v>
      </c>
      <c r="X123" s="239">
        <v>3</v>
      </c>
    </row>
    <row r="124" spans="1:24" s="215" customFormat="1" ht="14.25" x14ac:dyDescent="0.2">
      <c r="A124" s="711"/>
      <c r="B124" s="581"/>
      <c r="C124" s="229">
        <v>84005</v>
      </c>
      <c r="D124" s="229" t="s">
        <v>122</v>
      </c>
      <c r="E124" s="232" t="s">
        <v>123</v>
      </c>
      <c r="F124" s="9" t="s">
        <v>119</v>
      </c>
      <c r="G124" s="229" t="s">
        <v>120</v>
      </c>
      <c r="H124" s="242" t="s">
        <v>135</v>
      </c>
      <c r="I124" s="234">
        <v>43211</v>
      </c>
      <c r="J124" s="232">
        <v>365</v>
      </c>
      <c r="K124" s="241">
        <f t="shared" si="7"/>
        <v>43576</v>
      </c>
      <c r="L124" s="238" t="s">
        <v>79</v>
      </c>
      <c r="M124" s="232" t="s">
        <v>13</v>
      </c>
      <c r="N124" s="230" t="s">
        <v>280</v>
      </c>
      <c r="O124" s="45"/>
      <c r="P124" s="45"/>
      <c r="Q124" s="46"/>
      <c r="R124" s="48" t="s">
        <v>346</v>
      </c>
      <c r="S124" s="232" t="s">
        <v>94</v>
      </c>
      <c r="T124" s="680"/>
      <c r="U124" s="683"/>
      <c r="V124" s="239">
        <v>8</v>
      </c>
      <c r="W124" s="239">
        <v>2</v>
      </c>
      <c r="X124" s="239">
        <v>3</v>
      </c>
    </row>
    <row r="125" spans="1:24" s="215" customFormat="1" ht="14.25" x14ac:dyDescent="0.2">
      <c r="A125" s="711"/>
      <c r="B125" s="581" t="s">
        <v>195</v>
      </c>
      <c r="C125" s="341">
        <v>90610</v>
      </c>
      <c r="D125" s="333" t="s">
        <v>36</v>
      </c>
      <c r="E125" s="334" t="s">
        <v>18</v>
      </c>
      <c r="F125" s="334" t="s">
        <v>6</v>
      </c>
      <c r="G125" s="341">
        <v>90610</v>
      </c>
      <c r="H125" s="230" t="s">
        <v>13</v>
      </c>
      <c r="I125" s="234">
        <v>43291</v>
      </c>
      <c r="J125" s="232">
        <v>182</v>
      </c>
      <c r="K125" s="241">
        <f t="shared" si="7"/>
        <v>43473</v>
      </c>
      <c r="L125" s="228" t="s">
        <v>13</v>
      </c>
      <c r="M125" s="230" t="s">
        <v>166</v>
      </c>
      <c r="N125" s="230" t="s">
        <v>13</v>
      </c>
      <c r="O125" s="64"/>
      <c r="P125" s="64"/>
      <c r="Q125" s="83"/>
      <c r="R125" s="48" t="s">
        <v>346</v>
      </c>
      <c r="S125" s="232" t="s">
        <v>94</v>
      </c>
      <c r="T125" s="680">
        <v>180</v>
      </c>
      <c r="U125" s="683">
        <v>0.9</v>
      </c>
      <c r="V125" s="239">
        <v>8</v>
      </c>
      <c r="W125" s="239">
        <v>2</v>
      </c>
      <c r="X125" s="239">
        <v>2</v>
      </c>
    </row>
    <row r="126" spans="1:24" s="215" customFormat="1" ht="59.25" customHeight="1" x14ac:dyDescent="0.2">
      <c r="A126" s="711"/>
      <c r="B126" s="581"/>
      <c r="C126" s="335" t="s">
        <v>63</v>
      </c>
      <c r="D126" s="335" t="s">
        <v>78</v>
      </c>
      <c r="E126" s="336" t="s">
        <v>123</v>
      </c>
      <c r="F126" s="336" t="s">
        <v>63</v>
      </c>
      <c r="G126" s="335" t="s">
        <v>63</v>
      </c>
      <c r="H126" s="242" t="s">
        <v>13</v>
      </c>
      <c r="I126" s="221">
        <v>43105</v>
      </c>
      <c r="J126" s="232">
        <v>365</v>
      </c>
      <c r="K126" s="241">
        <f t="shared" si="7"/>
        <v>43470</v>
      </c>
      <c r="L126" s="238" t="s">
        <v>79</v>
      </c>
      <c r="M126" s="232" t="s">
        <v>13</v>
      </c>
      <c r="N126" s="230" t="s">
        <v>344</v>
      </c>
      <c r="O126" s="73"/>
      <c r="P126" s="73"/>
      <c r="Q126" s="46"/>
      <c r="R126" s="48" t="s">
        <v>346</v>
      </c>
      <c r="S126" s="232" t="s">
        <v>94</v>
      </c>
      <c r="T126" s="680"/>
      <c r="U126" s="683"/>
      <c r="V126" s="239">
        <v>8</v>
      </c>
      <c r="W126" s="239">
        <v>2</v>
      </c>
      <c r="X126" s="239">
        <v>3</v>
      </c>
    </row>
    <row r="127" spans="1:24" s="215" customFormat="1" ht="14.25" x14ac:dyDescent="0.2">
      <c r="A127" s="711"/>
      <c r="B127" s="581"/>
      <c r="C127" s="229" t="s">
        <v>13</v>
      </c>
      <c r="D127" s="229" t="s">
        <v>122</v>
      </c>
      <c r="E127" s="232" t="s">
        <v>123</v>
      </c>
      <c r="F127" s="9" t="s">
        <v>156</v>
      </c>
      <c r="G127" s="229" t="s">
        <v>121</v>
      </c>
      <c r="H127" s="242" t="s">
        <v>135</v>
      </c>
      <c r="I127" s="231">
        <v>43211</v>
      </c>
      <c r="J127" s="232">
        <v>365</v>
      </c>
      <c r="K127" s="241">
        <f>I127+365</f>
        <v>43576</v>
      </c>
      <c r="L127" s="238" t="s">
        <v>79</v>
      </c>
      <c r="M127" s="232" t="s">
        <v>13</v>
      </c>
      <c r="N127" s="230" t="s">
        <v>281</v>
      </c>
      <c r="O127" s="45"/>
      <c r="P127" s="45"/>
      <c r="Q127" s="60"/>
      <c r="R127" s="48" t="s">
        <v>346</v>
      </c>
      <c r="S127" s="232" t="s">
        <v>94</v>
      </c>
      <c r="T127" s="680"/>
      <c r="U127" s="683"/>
      <c r="V127" s="239">
        <v>8</v>
      </c>
      <c r="W127" s="239">
        <v>2</v>
      </c>
      <c r="X127" s="239">
        <v>3</v>
      </c>
    </row>
    <row r="128" spans="1:24" s="215" customFormat="1" ht="30" x14ac:dyDescent="0.2">
      <c r="A128" s="686"/>
      <c r="B128" s="243" t="s">
        <v>196</v>
      </c>
      <c r="C128" s="229" t="s">
        <v>153</v>
      </c>
      <c r="D128" s="229" t="s">
        <v>173</v>
      </c>
      <c r="E128" s="232" t="s">
        <v>123</v>
      </c>
      <c r="F128" s="9" t="s">
        <v>153</v>
      </c>
      <c r="G128" s="232" t="s">
        <v>153</v>
      </c>
      <c r="H128" s="231" t="s">
        <v>13</v>
      </c>
      <c r="I128" s="231" t="s">
        <v>13</v>
      </c>
      <c r="J128" s="231" t="s">
        <v>13</v>
      </c>
      <c r="K128" s="231" t="s">
        <v>13</v>
      </c>
      <c r="L128" s="231" t="s">
        <v>13</v>
      </c>
      <c r="M128" s="231" t="s">
        <v>13</v>
      </c>
      <c r="N128" s="231" t="s">
        <v>13</v>
      </c>
      <c r="O128" s="113" t="s">
        <v>460</v>
      </c>
      <c r="P128" s="45" t="s">
        <v>463</v>
      </c>
      <c r="Q128" s="60" t="s">
        <v>432</v>
      </c>
      <c r="R128" s="48" t="s">
        <v>346</v>
      </c>
      <c r="S128" s="232" t="s">
        <v>94</v>
      </c>
      <c r="T128" s="230">
        <v>15</v>
      </c>
      <c r="U128" s="245">
        <v>0.9</v>
      </c>
      <c r="V128" s="279">
        <v>2</v>
      </c>
      <c r="W128" s="279">
        <v>2</v>
      </c>
      <c r="X128" s="279">
        <v>2</v>
      </c>
    </row>
    <row r="129" spans="1:24" s="215" customFormat="1" ht="30" x14ac:dyDescent="0.2">
      <c r="A129" s="686"/>
      <c r="B129" s="243" t="s">
        <v>197</v>
      </c>
      <c r="C129" s="229" t="s">
        <v>154</v>
      </c>
      <c r="D129" s="229" t="s">
        <v>173</v>
      </c>
      <c r="E129" s="232" t="s">
        <v>123</v>
      </c>
      <c r="F129" s="9" t="s">
        <v>154</v>
      </c>
      <c r="G129" s="232" t="s">
        <v>154</v>
      </c>
      <c r="H129" s="231" t="s">
        <v>13</v>
      </c>
      <c r="I129" s="231" t="s">
        <v>13</v>
      </c>
      <c r="J129" s="231" t="s">
        <v>13</v>
      </c>
      <c r="K129" s="231" t="s">
        <v>13</v>
      </c>
      <c r="L129" s="231" t="s">
        <v>13</v>
      </c>
      <c r="M129" s="231" t="s">
        <v>13</v>
      </c>
      <c r="N129" s="231" t="s">
        <v>13</v>
      </c>
      <c r="O129" s="113"/>
      <c r="P129" s="45"/>
      <c r="Q129" s="13"/>
      <c r="R129" s="48" t="s">
        <v>346</v>
      </c>
      <c r="S129" s="232" t="s">
        <v>94</v>
      </c>
      <c r="T129" s="230">
        <v>15</v>
      </c>
      <c r="U129" s="245">
        <v>0.9</v>
      </c>
      <c r="V129" s="239">
        <v>2</v>
      </c>
      <c r="W129" s="239">
        <v>2</v>
      </c>
      <c r="X129" s="239">
        <v>2</v>
      </c>
    </row>
    <row r="130" spans="1:24" s="215" customFormat="1" ht="15" x14ac:dyDescent="0.2">
      <c r="A130" s="342"/>
      <c r="B130" s="342"/>
      <c r="C130" s="343"/>
      <c r="D130" s="344"/>
      <c r="E130" s="345"/>
      <c r="F130" s="345"/>
      <c r="G130" s="343"/>
      <c r="H130" s="345"/>
      <c r="I130" s="346"/>
      <c r="J130" s="345"/>
      <c r="K130" s="347"/>
      <c r="L130" s="348"/>
      <c r="M130" s="349"/>
      <c r="N130" s="345"/>
      <c r="O130" s="106"/>
      <c r="P130" s="106"/>
      <c r="Q130" s="107"/>
      <c r="R130" s="3"/>
      <c r="S130" s="345"/>
      <c r="T130" s="350"/>
      <c r="U130" s="350"/>
      <c r="V130" s="351"/>
      <c r="W130" s="351"/>
      <c r="X130" s="351"/>
    </row>
    <row r="131" spans="1:24" s="215" customFormat="1" ht="38.25" x14ac:dyDescent="0.2">
      <c r="A131" s="704" t="s">
        <v>205</v>
      </c>
      <c r="B131" s="318" t="s">
        <v>131</v>
      </c>
      <c r="C131" s="229" t="s">
        <v>13</v>
      </c>
      <c r="D131" s="260" t="s">
        <v>81</v>
      </c>
      <c r="E131" s="232" t="s">
        <v>17</v>
      </c>
      <c r="F131" s="232">
        <v>485</v>
      </c>
      <c r="G131" s="352">
        <v>435110</v>
      </c>
      <c r="H131" s="232" t="s">
        <v>13</v>
      </c>
      <c r="I131" s="231">
        <v>43187</v>
      </c>
      <c r="J131" s="6">
        <v>365</v>
      </c>
      <c r="K131" s="241">
        <f>I131+J131</f>
        <v>43552</v>
      </c>
      <c r="L131" s="238" t="s">
        <v>13</v>
      </c>
      <c r="M131" s="242" t="s">
        <v>17</v>
      </c>
      <c r="N131" s="232" t="s">
        <v>13</v>
      </c>
      <c r="O131" s="45" t="s">
        <v>461</v>
      </c>
      <c r="P131" s="73" t="s">
        <v>462</v>
      </c>
      <c r="Q131" s="43" t="s">
        <v>432</v>
      </c>
      <c r="R131" s="48" t="s">
        <v>346</v>
      </c>
      <c r="S131" s="232" t="s">
        <v>94</v>
      </c>
      <c r="T131" s="230" t="s">
        <v>13</v>
      </c>
      <c r="U131" s="353">
        <v>0.9</v>
      </c>
      <c r="V131" s="239">
        <v>2</v>
      </c>
      <c r="W131" s="239">
        <v>2</v>
      </c>
      <c r="X131" s="239">
        <v>1</v>
      </c>
    </row>
    <row r="132" spans="1:24" s="215" customFormat="1" ht="15" x14ac:dyDescent="0.2">
      <c r="A132" s="704"/>
      <c r="B132" s="318" t="s">
        <v>131</v>
      </c>
      <c r="C132" s="229" t="s">
        <v>13</v>
      </c>
      <c r="D132" s="260" t="s">
        <v>356</v>
      </c>
      <c r="E132" s="232"/>
      <c r="F132" s="232"/>
      <c r="G132" s="352" t="s">
        <v>13</v>
      </c>
      <c r="H132" s="232" t="s">
        <v>13</v>
      </c>
      <c r="I132" s="231" t="s">
        <v>13</v>
      </c>
      <c r="J132" s="6" t="s">
        <v>13</v>
      </c>
      <c r="K132" s="16" t="s">
        <v>13</v>
      </c>
      <c r="L132" s="238"/>
      <c r="M132" s="242"/>
      <c r="N132" s="232"/>
      <c r="O132" s="73"/>
      <c r="P132" s="108"/>
      <c r="Q132" s="43"/>
      <c r="R132" s="48" t="s">
        <v>346</v>
      </c>
      <c r="S132" s="232" t="s">
        <v>94</v>
      </c>
      <c r="T132" s="230" t="s">
        <v>13</v>
      </c>
      <c r="U132" s="353">
        <v>0.9</v>
      </c>
      <c r="V132" s="239">
        <v>2</v>
      </c>
      <c r="W132" s="239">
        <v>2</v>
      </c>
      <c r="X132" s="239">
        <v>1</v>
      </c>
    </row>
    <row r="133" spans="1:24" s="215" customFormat="1" ht="73.5" customHeight="1" x14ac:dyDescent="0.2">
      <c r="A133" s="704"/>
      <c r="B133" s="318" t="s">
        <v>131</v>
      </c>
      <c r="C133" s="229" t="s">
        <v>83</v>
      </c>
      <c r="D133" s="260" t="s">
        <v>82</v>
      </c>
      <c r="E133" s="232" t="s">
        <v>19</v>
      </c>
      <c r="F133" s="232" t="s">
        <v>13</v>
      </c>
      <c r="G133" s="232" t="s">
        <v>83</v>
      </c>
      <c r="H133" s="232" t="s">
        <v>428</v>
      </c>
      <c r="I133" s="241">
        <v>43201</v>
      </c>
      <c r="J133" s="232">
        <v>365</v>
      </c>
      <c r="K133" s="241">
        <f>I133+364</f>
        <v>43565</v>
      </c>
      <c r="L133" s="238" t="s">
        <v>79</v>
      </c>
      <c r="M133" s="232" t="s">
        <v>13</v>
      </c>
      <c r="N133" s="232" t="s">
        <v>275</v>
      </c>
      <c r="O133" s="144"/>
      <c r="P133" s="96"/>
      <c r="Q133" s="43"/>
      <c r="R133" s="48" t="s">
        <v>346</v>
      </c>
      <c r="S133" s="232" t="s">
        <v>94</v>
      </c>
      <c r="T133" s="230" t="s">
        <v>13</v>
      </c>
      <c r="U133" s="353">
        <v>0.9</v>
      </c>
      <c r="V133" s="239">
        <v>2</v>
      </c>
      <c r="W133" s="239">
        <v>1</v>
      </c>
      <c r="X133" s="239">
        <v>1</v>
      </c>
    </row>
    <row r="134" spans="1:24" s="215" customFormat="1" ht="28.5" x14ac:dyDescent="0.2">
      <c r="A134" s="704"/>
      <c r="B134" s="318" t="s">
        <v>131</v>
      </c>
      <c r="C134" s="354" t="s">
        <v>410</v>
      </c>
      <c r="D134" s="355" t="s">
        <v>412</v>
      </c>
      <c r="E134" s="340" t="s">
        <v>41</v>
      </c>
      <c r="F134" s="340">
        <v>2998</v>
      </c>
      <c r="G134" s="356" t="s">
        <v>402</v>
      </c>
      <c r="H134" s="232" t="s">
        <v>13</v>
      </c>
      <c r="I134" s="231" t="s">
        <v>13</v>
      </c>
      <c r="J134" s="232" t="s">
        <v>13</v>
      </c>
      <c r="K134" s="231" t="s">
        <v>13</v>
      </c>
      <c r="L134" s="357" t="s">
        <v>13</v>
      </c>
      <c r="M134" s="232" t="s">
        <v>13</v>
      </c>
      <c r="N134" s="340" t="s">
        <v>13</v>
      </c>
      <c r="O134" s="88"/>
      <c r="P134" s="12"/>
      <c r="Q134" s="13"/>
      <c r="R134" s="48" t="s">
        <v>346</v>
      </c>
      <c r="S134" s="340" t="s">
        <v>94</v>
      </c>
      <c r="T134" s="230" t="s">
        <v>13</v>
      </c>
      <c r="U134" s="353">
        <v>0.9</v>
      </c>
      <c r="V134" s="358">
        <v>1</v>
      </c>
      <c r="W134" s="358">
        <v>3</v>
      </c>
      <c r="X134" s="358">
        <v>3</v>
      </c>
    </row>
    <row r="135" spans="1:24" s="215" customFormat="1" ht="103.9" customHeight="1" x14ac:dyDescent="0.2">
      <c r="A135" s="704"/>
      <c r="B135" s="318" t="s">
        <v>131</v>
      </c>
      <c r="C135" s="359" t="s">
        <v>409</v>
      </c>
      <c r="D135" s="360" t="s">
        <v>403</v>
      </c>
      <c r="E135" s="340"/>
      <c r="F135" s="361"/>
      <c r="G135" s="356" t="s">
        <v>404</v>
      </c>
      <c r="H135" s="232" t="s">
        <v>13</v>
      </c>
      <c r="I135" s="231" t="s">
        <v>13</v>
      </c>
      <c r="J135" s="232" t="s">
        <v>13</v>
      </c>
      <c r="K135" s="231" t="s">
        <v>13</v>
      </c>
      <c r="L135" s="357"/>
      <c r="M135" s="232"/>
      <c r="N135" s="340"/>
      <c r="O135" s="88"/>
      <c r="P135" s="12"/>
      <c r="Q135" s="13"/>
      <c r="R135" s="48" t="s">
        <v>346</v>
      </c>
      <c r="S135" s="340" t="s">
        <v>94</v>
      </c>
      <c r="T135" s="230" t="s">
        <v>13</v>
      </c>
      <c r="U135" s="353">
        <v>0.9</v>
      </c>
      <c r="V135" s="358">
        <v>1</v>
      </c>
      <c r="W135" s="358">
        <v>3</v>
      </c>
      <c r="X135" s="358">
        <v>3</v>
      </c>
    </row>
    <row r="136" spans="1:24" s="215" customFormat="1" ht="50.25" customHeight="1" x14ac:dyDescent="0.2">
      <c r="A136" s="704"/>
      <c r="B136" s="318" t="s">
        <v>131</v>
      </c>
      <c r="C136" s="182" t="s">
        <v>150</v>
      </c>
      <c r="D136" s="19" t="s">
        <v>413</v>
      </c>
      <c r="E136" s="340" t="s">
        <v>41</v>
      </c>
      <c r="F136" s="362"/>
      <c r="G136" s="6" t="s">
        <v>414</v>
      </c>
      <c r="H136" s="363" t="s">
        <v>13</v>
      </c>
      <c r="I136" s="231" t="s">
        <v>13</v>
      </c>
      <c r="J136" s="232" t="s">
        <v>13</v>
      </c>
      <c r="K136" s="231" t="s">
        <v>13</v>
      </c>
      <c r="L136" s="364"/>
      <c r="M136" s="232" t="s">
        <v>13</v>
      </c>
      <c r="N136" s="340" t="s">
        <v>13</v>
      </c>
      <c r="O136" s="101"/>
      <c r="P136" s="102"/>
      <c r="Q136" s="43"/>
      <c r="R136" s="48" t="s">
        <v>346</v>
      </c>
      <c r="S136" s="340" t="s">
        <v>94</v>
      </c>
      <c r="T136" s="230" t="s">
        <v>13</v>
      </c>
      <c r="U136" s="353">
        <v>0.9</v>
      </c>
      <c r="V136" s="358">
        <v>1</v>
      </c>
      <c r="W136" s="358">
        <v>3</v>
      </c>
      <c r="X136" s="358">
        <v>3</v>
      </c>
    </row>
    <row r="137" spans="1:24" s="215" customFormat="1" ht="48.75" customHeight="1" x14ac:dyDescent="0.2">
      <c r="A137" s="704"/>
      <c r="B137" s="318" t="s">
        <v>131</v>
      </c>
      <c r="C137" s="365" t="s">
        <v>133</v>
      </c>
      <c r="D137" s="366" t="s">
        <v>303</v>
      </c>
      <c r="E137" s="340" t="s">
        <v>41</v>
      </c>
      <c r="F137" s="367">
        <v>2998</v>
      </c>
      <c r="G137" s="212" t="s">
        <v>13</v>
      </c>
      <c r="H137" s="232" t="s">
        <v>13</v>
      </c>
      <c r="I137" s="231" t="s">
        <v>13</v>
      </c>
      <c r="J137" s="232" t="s">
        <v>13</v>
      </c>
      <c r="K137" s="231" t="s">
        <v>13</v>
      </c>
      <c r="L137" s="368" t="s">
        <v>13</v>
      </c>
      <c r="M137" s="232" t="s">
        <v>13</v>
      </c>
      <c r="N137" s="340" t="s">
        <v>13</v>
      </c>
      <c r="O137" s="112"/>
      <c r="P137" s="100"/>
      <c r="Q137" s="97"/>
      <c r="R137" s="48" t="s">
        <v>346</v>
      </c>
      <c r="S137" s="340" t="s">
        <v>94</v>
      </c>
      <c r="T137" s="230" t="s">
        <v>13</v>
      </c>
      <c r="U137" s="353">
        <v>0.9</v>
      </c>
      <c r="V137" s="358">
        <v>1</v>
      </c>
      <c r="W137" s="358">
        <v>3</v>
      </c>
      <c r="X137" s="358">
        <v>3</v>
      </c>
    </row>
    <row r="138" spans="1:24" s="215" customFormat="1" ht="15" x14ac:dyDescent="0.2">
      <c r="A138" s="704"/>
      <c r="B138" s="318" t="s">
        <v>131</v>
      </c>
      <c r="C138" s="354" t="s">
        <v>136</v>
      </c>
      <c r="D138" s="355" t="s">
        <v>137</v>
      </c>
      <c r="E138" s="340" t="s">
        <v>41</v>
      </c>
      <c r="F138" s="340" t="s">
        <v>138</v>
      </c>
      <c r="G138" s="232" t="s">
        <v>13</v>
      </c>
      <c r="H138" s="232" t="s">
        <v>13</v>
      </c>
      <c r="I138" s="231" t="s">
        <v>13</v>
      </c>
      <c r="J138" s="232" t="s">
        <v>13</v>
      </c>
      <c r="K138" s="231" t="s">
        <v>13</v>
      </c>
      <c r="L138" s="368" t="s">
        <v>13</v>
      </c>
      <c r="M138" s="232" t="s">
        <v>13</v>
      </c>
      <c r="N138" s="340" t="s">
        <v>13</v>
      </c>
      <c r="O138" s="110"/>
      <c r="P138" s="110"/>
      <c r="Q138" s="111"/>
      <c r="R138" s="48" t="s">
        <v>346</v>
      </c>
      <c r="S138" s="340" t="s">
        <v>94</v>
      </c>
      <c r="T138" s="230" t="s">
        <v>13</v>
      </c>
      <c r="U138" s="353">
        <v>0.9</v>
      </c>
      <c r="V138" s="358">
        <v>1</v>
      </c>
      <c r="W138" s="358">
        <v>3</v>
      </c>
      <c r="X138" s="358">
        <v>3</v>
      </c>
    </row>
    <row r="139" spans="1:24" s="215" customFormat="1" ht="53.45" customHeight="1" x14ac:dyDescent="0.2">
      <c r="A139" s="704"/>
      <c r="B139" s="318" t="s">
        <v>131</v>
      </c>
      <c r="C139" s="354" t="s">
        <v>206</v>
      </c>
      <c r="D139" s="355" t="s">
        <v>207</v>
      </c>
      <c r="E139" s="340" t="s">
        <v>41</v>
      </c>
      <c r="F139" s="340"/>
      <c r="G139" s="232" t="s">
        <v>13</v>
      </c>
      <c r="H139" s="232" t="s">
        <v>13</v>
      </c>
      <c r="I139" s="231" t="s">
        <v>13</v>
      </c>
      <c r="J139" s="232" t="s">
        <v>13</v>
      </c>
      <c r="K139" s="231" t="s">
        <v>13</v>
      </c>
      <c r="L139" s="368" t="s">
        <v>13</v>
      </c>
      <c r="M139" s="232" t="s">
        <v>13</v>
      </c>
      <c r="N139" s="340" t="s">
        <v>13</v>
      </c>
      <c r="O139" s="36"/>
      <c r="P139" s="86"/>
      <c r="Q139" s="87"/>
      <c r="R139" s="48" t="s">
        <v>346</v>
      </c>
      <c r="S139" s="340" t="s">
        <v>216</v>
      </c>
      <c r="T139" s="230" t="s">
        <v>13</v>
      </c>
      <c r="U139" s="353">
        <v>0.9</v>
      </c>
      <c r="V139" s="358"/>
      <c r="W139" s="358">
        <v>1</v>
      </c>
      <c r="X139" s="358"/>
    </row>
    <row r="140" spans="1:24" s="215" customFormat="1" ht="28.5" x14ac:dyDescent="0.2">
      <c r="A140" s="704"/>
      <c r="B140" s="318" t="s">
        <v>131</v>
      </c>
      <c r="C140" s="354" t="s">
        <v>355</v>
      </c>
      <c r="D140" s="355" t="s">
        <v>215</v>
      </c>
      <c r="E140" s="340" t="s">
        <v>41</v>
      </c>
      <c r="F140" s="340"/>
      <c r="G140" s="232" t="s">
        <v>13</v>
      </c>
      <c r="H140" s="232" t="s">
        <v>13</v>
      </c>
      <c r="I140" s="231" t="s">
        <v>13</v>
      </c>
      <c r="J140" s="232" t="s">
        <v>13</v>
      </c>
      <c r="K140" s="231" t="s">
        <v>13</v>
      </c>
      <c r="L140" s="368"/>
      <c r="M140" s="232" t="s">
        <v>13</v>
      </c>
      <c r="N140" s="340" t="s">
        <v>13</v>
      </c>
      <c r="O140" s="88"/>
      <c r="P140" s="12"/>
      <c r="Q140" s="13"/>
      <c r="R140" s="48" t="s">
        <v>346</v>
      </c>
      <c r="S140" s="340" t="s">
        <v>216</v>
      </c>
      <c r="T140" s="230" t="s">
        <v>13</v>
      </c>
      <c r="U140" s="353">
        <v>0.9</v>
      </c>
      <c r="V140" s="358">
        <v>1</v>
      </c>
      <c r="W140" s="358">
        <v>3</v>
      </c>
      <c r="X140" s="358">
        <v>3</v>
      </c>
    </row>
    <row r="141" spans="1:24" s="215" customFormat="1" ht="28.5" x14ac:dyDescent="0.2">
      <c r="A141" s="704"/>
      <c r="B141" s="318" t="s">
        <v>131</v>
      </c>
      <c r="C141" s="354" t="s">
        <v>411</v>
      </c>
      <c r="D141" s="355" t="s">
        <v>405</v>
      </c>
      <c r="E141" s="340"/>
      <c r="F141" s="340"/>
      <c r="G141" s="232" t="s">
        <v>408</v>
      </c>
      <c r="H141" s="232" t="s">
        <v>13</v>
      </c>
      <c r="I141" s="231" t="s">
        <v>13</v>
      </c>
      <c r="J141" s="232" t="s">
        <v>13</v>
      </c>
      <c r="K141" s="231" t="s">
        <v>13</v>
      </c>
      <c r="L141" s="368"/>
      <c r="M141" s="232"/>
      <c r="N141" s="340"/>
      <c r="O141" s="88"/>
      <c r="P141" s="12"/>
      <c r="Q141" s="13"/>
      <c r="R141" s="48" t="s">
        <v>346</v>
      </c>
      <c r="S141" s="340" t="s">
        <v>216</v>
      </c>
      <c r="T141" s="230" t="s">
        <v>13</v>
      </c>
      <c r="U141" s="353">
        <v>0.9</v>
      </c>
      <c r="V141" s="358">
        <v>1</v>
      </c>
      <c r="W141" s="358">
        <v>3</v>
      </c>
      <c r="X141" s="358">
        <v>3</v>
      </c>
    </row>
    <row r="142" spans="1:24" s="215" customFormat="1" ht="15" x14ac:dyDescent="0.2">
      <c r="A142" s="704"/>
      <c r="B142" s="318" t="s">
        <v>131</v>
      </c>
      <c r="C142" s="354" t="s">
        <v>151</v>
      </c>
      <c r="D142" s="354" t="s">
        <v>407</v>
      </c>
      <c r="E142" s="340"/>
      <c r="F142" s="340"/>
      <c r="G142" s="232" t="s">
        <v>406</v>
      </c>
      <c r="H142" s="232" t="s">
        <v>13</v>
      </c>
      <c r="I142" s="231" t="s">
        <v>13</v>
      </c>
      <c r="J142" s="232" t="s">
        <v>13</v>
      </c>
      <c r="K142" s="231" t="s">
        <v>13</v>
      </c>
      <c r="L142" s="368"/>
      <c r="M142" s="232"/>
      <c r="N142" s="340"/>
      <c r="O142" s="294"/>
      <c r="P142" s="294"/>
      <c r="Q142" s="294"/>
      <c r="R142" s="48" t="s">
        <v>346</v>
      </c>
      <c r="S142" s="232" t="s">
        <v>216</v>
      </c>
      <c r="T142" s="230" t="s">
        <v>13</v>
      </c>
      <c r="U142" s="353">
        <v>0.9</v>
      </c>
      <c r="V142" s="239">
        <v>1</v>
      </c>
      <c r="W142" s="239">
        <v>3</v>
      </c>
      <c r="X142" s="239">
        <v>3</v>
      </c>
    </row>
    <row r="143" spans="1:24" s="215" customFormat="1" ht="15" x14ac:dyDescent="0.2">
      <c r="A143" s="704"/>
      <c r="B143" s="318" t="s">
        <v>131</v>
      </c>
      <c r="C143" s="369" t="s">
        <v>417</v>
      </c>
      <c r="D143" s="354" t="s">
        <v>415</v>
      </c>
      <c r="E143" s="340" t="s">
        <v>41</v>
      </c>
      <c r="F143" s="340"/>
      <c r="G143" s="232" t="s">
        <v>416</v>
      </c>
      <c r="H143" s="232" t="s">
        <v>13</v>
      </c>
      <c r="I143" s="231" t="s">
        <v>13</v>
      </c>
      <c r="J143" s="232" t="s">
        <v>13</v>
      </c>
      <c r="K143" s="231" t="s">
        <v>13</v>
      </c>
      <c r="L143" s="368"/>
      <c r="M143" s="232"/>
      <c r="N143" s="340"/>
      <c r="O143" s="88"/>
      <c r="P143" s="88"/>
      <c r="Q143" s="13"/>
      <c r="R143" s="48" t="s">
        <v>346</v>
      </c>
      <c r="S143" s="232" t="s">
        <v>216</v>
      </c>
      <c r="T143" s="230" t="s">
        <v>13</v>
      </c>
      <c r="U143" s="353">
        <v>0.9</v>
      </c>
      <c r="V143" s="239">
        <v>1</v>
      </c>
      <c r="W143" s="239">
        <v>3</v>
      </c>
      <c r="X143" s="239">
        <v>3</v>
      </c>
    </row>
    <row r="144" spans="1:24" s="215" customFormat="1" ht="58.7" customHeight="1" x14ac:dyDescent="0.2">
      <c r="A144" s="704"/>
      <c r="B144" s="318" t="s">
        <v>131</v>
      </c>
      <c r="C144" s="229" t="s">
        <v>152</v>
      </c>
      <c r="D144" s="260" t="s">
        <v>361</v>
      </c>
      <c r="E144" s="340" t="s">
        <v>41</v>
      </c>
      <c r="F144" s="340"/>
      <c r="G144" s="232" t="s">
        <v>400</v>
      </c>
      <c r="H144" s="232" t="s">
        <v>13</v>
      </c>
      <c r="I144" s="231" t="s">
        <v>13</v>
      </c>
      <c r="J144" s="232" t="s">
        <v>13</v>
      </c>
      <c r="K144" s="231" t="s">
        <v>13</v>
      </c>
      <c r="L144" s="368"/>
      <c r="M144" s="232"/>
      <c r="N144" s="340"/>
      <c r="O144" s="98"/>
      <c r="P144" s="47"/>
      <c r="Q144" s="99"/>
      <c r="R144" s="48" t="s">
        <v>346</v>
      </c>
      <c r="S144" s="232" t="s">
        <v>216</v>
      </c>
      <c r="T144" s="230" t="s">
        <v>13</v>
      </c>
      <c r="U144" s="353">
        <v>0.9</v>
      </c>
      <c r="V144" s="239">
        <v>1</v>
      </c>
      <c r="W144" s="239">
        <v>3</v>
      </c>
      <c r="X144" s="239">
        <v>3</v>
      </c>
    </row>
    <row r="145" spans="1:24" s="215" customFormat="1" ht="58.7" customHeight="1" x14ac:dyDescent="0.2">
      <c r="A145" s="704"/>
      <c r="B145" s="318" t="s">
        <v>131</v>
      </c>
      <c r="C145" s="229" t="s">
        <v>419</v>
      </c>
      <c r="D145" s="260" t="s">
        <v>420</v>
      </c>
      <c r="E145" s="340"/>
      <c r="F145" s="340"/>
      <c r="G145" s="232" t="s">
        <v>421</v>
      </c>
      <c r="H145" s="232" t="s">
        <v>13</v>
      </c>
      <c r="I145" s="231" t="s">
        <v>13</v>
      </c>
      <c r="J145" s="232" t="s">
        <v>13</v>
      </c>
      <c r="K145" s="231" t="s">
        <v>13</v>
      </c>
      <c r="L145" s="368"/>
      <c r="M145" s="232"/>
      <c r="N145" s="340"/>
      <c r="O145" s="98"/>
      <c r="P145" s="47"/>
      <c r="Q145" s="99"/>
      <c r="R145" s="48" t="s">
        <v>346</v>
      </c>
      <c r="S145" s="232" t="s">
        <v>216</v>
      </c>
      <c r="T145" s="230" t="s">
        <v>13</v>
      </c>
      <c r="U145" s="353">
        <v>0.9</v>
      </c>
      <c r="V145" s="239">
        <v>1</v>
      </c>
      <c r="W145" s="239">
        <v>3</v>
      </c>
      <c r="X145" s="239">
        <v>3</v>
      </c>
    </row>
    <row r="146" spans="1:24" s="215" customFormat="1" ht="43.5" customHeight="1" x14ac:dyDescent="0.2">
      <c r="A146" s="704"/>
      <c r="B146" s="318" t="s">
        <v>131</v>
      </c>
      <c r="C146" s="370" t="s">
        <v>418</v>
      </c>
      <c r="D146" s="355" t="s">
        <v>168</v>
      </c>
      <c r="E146" s="340" t="s">
        <v>41</v>
      </c>
      <c r="F146" s="340"/>
      <c r="G146" s="232" t="s">
        <v>170</v>
      </c>
      <c r="H146" s="232" t="s">
        <v>13</v>
      </c>
      <c r="I146" s="231" t="s">
        <v>13</v>
      </c>
      <c r="J146" s="232" t="s">
        <v>13</v>
      </c>
      <c r="K146" s="231" t="s">
        <v>13</v>
      </c>
      <c r="L146" s="368" t="s">
        <v>13</v>
      </c>
      <c r="M146" s="232" t="s">
        <v>13</v>
      </c>
      <c r="N146" s="340" t="s">
        <v>13</v>
      </c>
      <c r="O146" s="88"/>
      <c r="P146" s="12"/>
      <c r="Q146" s="13"/>
      <c r="R146" s="48" t="s">
        <v>346</v>
      </c>
      <c r="S146" s="232" t="s">
        <v>169</v>
      </c>
      <c r="T146" s="230" t="s">
        <v>13</v>
      </c>
      <c r="U146" s="353">
        <v>0.9</v>
      </c>
      <c r="V146" s="358">
        <v>1</v>
      </c>
      <c r="W146" s="358">
        <v>3</v>
      </c>
      <c r="X146" s="358">
        <v>3</v>
      </c>
    </row>
    <row r="147" spans="1:24" s="382" customFormat="1" ht="43.5" customHeight="1" x14ac:dyDescent="0.2">
      <c r="A147" s="371"/>
      <c r="B147" s="372" t="s">
        <v>131</v>
      </c>
      <c r="C147" s="373">
        <v>95515</v>
      </c>
      <c r="D147" s="374" t="s">
        <v>423</v>
      </c>
      <c r="E147" s="375"/>
      <c r="F147" s="375"/>
      <c r="G147" s="376" t="s">
        <v>422</v>
      </c>
      <c r="H147" s="376" t="s">
        <v>13</v>
      </c>
      <c r="I147" s="377">
        <v>43215</v>
      </c>
      <c r="J147" s="376">
        <v>365</v>
      </c>
      <c r="K147" s="377">
        <v>43214</v>
      </c>
      <c r="L147" s="378"/>
      <c r="M147" s="376"/>
      <c r="N147" s="375"/>
      <c r="O147" s="140"/>
      <c r="P147" s="141"/>
      <c r="Q147" s="142"/>
      <c r="R147" s="143" t="s">
        <v>346</v>
      </c>
      <c r="S147" s="376" t="s">
        <v>216</v>
      </c>
      <c r="T147" s="379" t="s">
        <v>13</v>
      </c>
      <c r="U147" s="380">
        <v>0.9</v>
      </c>
      <c r="V147" s="381">
        <v>1</v>
      </c>
      <c r="W147" s="381">
        <v>3</v>
      </c>
      <c r="X147" s="381">
        <v>3</v>
      </c>
    </row>
    <row r="148" spans="1:24" s="382" customFormat="1" ht="43.5" customHeight="1" x14ac:dyDescent="0.2">
      <c r="A148" s="371"/>
      <c r="B148" s="372" t="s">
        <v>131</v>
      </c>
      <c r="C148" s="383" t="s">
        <v>424</v>
      </c>
      <c r="D148" s="384" t="s">
        <v>425</v>
      </c>
      <c r="E148" s="375"/>
      <c r="F148" s="375"/>
      <c r="G148" s="376" t="s">
        <v>426</v>
      </c>
      <c r="H148" s="376" t="s">
        <v>13</v>
      </c>
      <c r="I148" s="377" t="s">
        <v>13</v>
      </c>
      <c r="J148" s="376" t="s">
        <v>13</v>
      </c>
      <c r="K148" s="377" t="s">
        <v>13</v>
      </c>
      <c r="L148" s="378"/>
      <c r="M148" s="376"/>
      <c r="N148" s="375"/>
      <c r="O148" s="140"/>
      <c r="P148" s="141"/>
      <c r="Q148" s="142"/>
      <c r="R148" s="143" t="s">
        <v>346</v>
      </c>
      <c r="S148" s="376" t="s">
        <v>216</v>
      </c>
      <c r="T148" s="379" t="s">
        <v>13</v>
      </c>
      <c r="U148" s="380">
        <v>0.9</v>
      </c>
      <c r="V148" s="381">
        <v>1</v>
      </c>
      <c r="W148" s="381">
        <v>3</v>
      </c>
      <c r="X148" s="381">
        <v>3</v>
      </c>
    </row>
    <row r="149" spans="1:24" s="215" customFormat="1" ht="15" x14ac:dyDescent="0.2">
      <c r="A149" s="385"/>
      <c r="B149" s="342"/>
      <c r="C149" s="343"/>
      <c r="D149" s="344"/>
      <c r="E149" s="345"/>
      <c r="F149" s="345"/>
      <c r="G149" s="343"/>
      <c r="H149" s="345"/>
      <c r="I149" s="346"/>
      <c r="J149" s="345"/>
      <c r="K149" s="347"/>
      <c r="L149" s="348"/>
      <c r="M149" s="349"/>
      <c r="N149" s="345"/>
      <c r="O149" s="84"/>
      <c r="P149" s="84"/>
      <c r="Q149" s="85"/>
      <c r="R149" s="3"/>
      <c r="S149" s="345"/>
      <c r="T149" s="350"/>
      <c r="U149" s="386"/>
      <c r="V149" s="351"/>
      <c r="W149" s="351"/>
      <c r="X149" s="351"/>
    </row>
    <row r="150" spans="1:24" s="215" customFormat="1" ht="15" x14ac:dyDescent="0.2">
      <c r="A150" s="611" t="s">
        <v>167</v>
      </c>
      <c r="B150" s="318" t="s">
        <v>140</v>
      </c>
      <c r="C150" s="228" t="s">
        <v>309</v>
      </c>
      <c r="D150" s="260" t="s">
        <v>71</v>
      </c>
      <c r="E150" s="232" t="s">
        <v>55</v>
      </c>
      <c r="F150" s="232" t="s">
        <v>56</v>
      </c>
      <c r="G150" s="229">
        <v>9093205</v>
      </c>
      <c r="H150" s="232" t="s">
        <v>13</v>
      </c>
      <c r="I150" s="241">
        <v>42991</v>
      </c>
      <c r="J150" s="232">
        <v>365</v>
      </c>
      <c r="K150" s="241">
        <f>I150+364</f>
        <v>43355</v>
      </c>
      <c r="L150" s="238" t="s">
        <v>13</v>
      </c>
      <c r="M150" s="232" t="s">
        <v>12</v>
      </c>
      <c r="N150" s="284" t="s">
        <v>218</v>
      </c>
      <c r="O150" s="64"/>
      <c r="P150" s="64"/>
      <c r="Q150" s="65"/>
      <c r="R150" s="48" t="s">
        <v>346</v>
      </c>
      <c r="S150" s="232" t="s">
        <v>94</v>
      </c>
      <c r="T150" s="605" t="s">
        <v>132</v>
      </c>
      <c r="U150" s="387" t="s">
        <v>13</v>
      </c>
      <c r="V150" s="239">
        <v>1</v>
      </c>
      <c r="W150" s="239">
        <v>1</v>
      </c>
      <c r="X150" s="239">
        <v>1</v>
      </c>
    </row>
    <row r="151" spans="1:24" s="215" customFormat="1" ht="15" x14ac:dyDescent="0.2">
      <c r="A151" s="612"/>
      <c r="B151" s="318" t="s">
        <v>140</v>
      </c>
      <c r="C151" s="123" t="s">
        <v>397</v>
      </c>
      <c r="D151" s="388" t="s">
        <v>10</v>
      </c>
      <c r="E151" s="279" t="s">
        <v>57</v>
      </c>
      <c r="F151" s="279">
        <v>179</v>
      </c>
      <c r="G151" s="291">
        <v>90240092</v>
      </c>
      <c r="H151" s="279" t="s">
        <v>13</v>
      </c>
      <c r="I151" s="389">
        <v>43131</v>
      </c>
      <c r="J151" s="232">
        <v>365</v>
      </c>
      <c r="K151" s="241">
        <f>I151+364</f>
        <v>43495</v>
      </c>
      <c r="L151" s="281" t="s">
        <v>13</v>
      </c>
      <c r="M151" s="279" t="s">
        <v>200</v>
      </c>
      <c r="N151" s="188" t="s">
        <v>13</v>
      </c>
      <c r="O151" s="64"/>
      <c r="P151" s="64"/>
      <c r="Q151" s="65"/>
      <c r="R151" s="48" t="s">
        <v>346</v>
      </c>
      <c r="S151" s="232" t="s">
        <v>94</v>
      </c>
      <c r="T151" s="686"/>
      <c r="U151" s="387" t="s">
        <v>13</v>
      </c>
      <c r="V151" s="239">
        <v>1</v>
      </c>
      <c r="W151" s="239">
        <v>1</v>
      </c>
      <c r="X151" s="239">
        <v>1</v>
      </c>
    </row>
    <row r="152" spans="1:24" s="215" customFormat="1" ht="15" x14ac:dyDescent="0.2">
      <c r="A152" s="612"/>
      <c r="B152" s="318" t="s">
        <v>140</v>
      </c>
      <c r="C152" s="229" t="s">
        <v>305</v>
      </c>
      <c r="D152" s="229" t="s">
        <v>72</v>
      </c>
      <c r="E152" s="232" t="s">
        <v>57</v>
      </c>
      <c r="F152" s="232" t="s">
        <v>73</v>
      </c>
      <c r="G152" s="229">
        <v>89200011</v>
      </c>
      <c r="H152" s="232" t="s">
        <v>13</v>
      </c>
      <c r="I152" s="390">
        <v>42991</v>
      </c>
      <c r="J152" s="218">
        <v>365</v>
      </c>
      <c r="K152" s="390">
        <f>I152+364</f>
        <v>43355</v>
      </c>
      <c r="L152" s="238" t="s">
        <v>13</v>
      </c>
      <c r="M152" s="232" t="s">
        <v>12</v>
      </c>
      <c r="N152" s="232" t="s">
        <v>13</v>
      </c>
      <c r="O152" s="64"/>
      <c r="P152" s="64"/>
      <c r="Q152" s="65"/>
      <c r="R152" s="48" t="s">
        <v>346</v>
      </c>
      <c r="S152" s="232" t="s">
        <v>94</v>
      </c>
      <c r="T152" s="686"/>
      <c r="U152" s="387" t="s">
        <v>13</v>
      </c>
      <c r="V152" s="239">
        <v>1</v>
      </c>
      <c r="W152" s="239">
        <v>1</v>
      </c>
      <c r="X152" s="239">
        <v>1</v>
      </c>
    </row>
    <row r="153" spans="1:24" s="215" customFormat="1" ht="15" x14ac:dyDescent="0.2">
      <c r="A153" s="612"/>
      <c r="B153" s="318" t="s">
        <v>140</v>
      </c>
      <c r="C153" s="229" t="s">
        <v>212</v>
      </c>
      <c r="D153" s="229" t="s">
        <v>212</v>
      </c>
      <c r="E153" s="232"/>
      <c r="F153" s="232"/>
      <c r="G153" s="229">
        <v>310788</v>
      </c>
      <c r="H153" s="232" t="s">
        <v>13</v>
      </c>
      <c r="I153" s="688" t="s">
        <v>174</v>
      </c>
      <c r="J153" s="689"/>
      <c r="K153" s="690"/>
      <c r="L153" s="391"/>
      <c r="M153" s="392" t="s">
        <v>213</v>
      </c>
      <c r="N153" s="232" t="s">
        <v>13</v>
      </c>
      <c r="O153" s="64"/>
      <c r="P153" s="64"/>
      <c r="Q153" s="65"/>
      <c r="R153" s="48" t="s">
        <v>346</v>
      </c>
      <c r="S153" s="232"/>
      <c r="T153" s="686"/>
      <c r="U153" s="387" t="s">
        <v>13</v>
      </c>
      <c r="V153" s="239"/>
      <c r="W153" s="239"/>
      <c r="X153" s="239"/>
    </row>
    <row r="154" spans="1:24" s="215" customFormat="1" ht="15" x14ac:dyDescent="0.2">
      <c r="A154" s="612"/>
      <c r="B154" s="318" t="s">
        <v>140</v>
      </c>
      <c r="C154" s="229" t="s">
        <v>307</v>
      </c>
      <c r="D154" s="229" t="s">
        <v>74</v>
      </c>
      <c r="E154" s="232" t="s">
        <v>75</v>
      </c>
      <c r="F154" s="232">
        <v>2033</v>
      </c>
      <c r="G154" s="229">
        <v>66386</v>
      </c>
      <c r="H154" s="232" t="s">
        <v>13</v>
      </c>
      <c r="I154" s="390">
        <v>42952</v>
      </c>
      <c r="J154" s="218">
        <v>365</v>
      </c>
      <c r="K154" s="390">
        <f>I154+364</f>
        <v>43316</v>
      </c>
      <c r="L154" s="238" t="s">
        <v>13</v>
      </c>
      <c r="M154" s="232" t="s">
        <v>12</v>
      </c>
      <c r="N154" s="232" t="s">
        <v>13</v>
      </c>
      <c r="O154" s="64"/>
      <c r="P154" s="64"/>
      <c r="Q154" s="65"/>
      <c r="R154" s="48" t="s">
        <v>346</v>
      </c>
      <c r="S154" s="232" t="s">
        <v>94</v>
      </c>
      <c r="T154" s="686"/>
      <c r="U154" s="387" t="s">
        <v>13</v>
      </c>
      <c r="V154" s="239">
        <v>1</v>
      </c>
      <c r="W154" s="239">
        <v>1</v>
      </c>
      <c r="X154" s="239">
        <v>1</v>
      </c>
    </row>
    <row r="155" spans="1:24" s="215" customFormat="1" ht="15" x14ac:dyDescent="0.2">
      <c r="A155" s="612"/>
      <c r="B155" s="318" t="s">
        <v>140</v>
      </c>
      <c r="C155" s="228" t="s">
        <v>306</v>
      </c>
      <c r="D155" s="229" t="s">
        <v>14</v>
      </c>
      <c r="E155" s="230" t="s">
        <v>11</v>
      </c>
      <c r="F155" s="230" t="s">
        <v>15</v>
      </c>
      <c r="G155" s="228">
        <v>89280141</v>
      </c>
      <c r="H155" s="230" t="s">
        <v>13</v>
      </c>
      <c r="I155" s="393">
        <v>42957</v>
      </c>
      <c r="J155" s="218">
        <v>365</v>
      </c>
      <c r="K155" s="390">
        <f>I155+365</f>
        <v>43322</v>
      </c>
      <c r="L155" s="228" t="s">
        <v>13</v>
      </c>
      <c r="M155" s="230" t="s">
        <v>12</v>
      </c>
      <c r="N155" s="230" t="s">
        <v>219</v>
      </c>
      <c r="O155" s="64"/>
      <c r="P155" s="64"/>
      <c r="Q155" s="65"/>
      <c r="R155" s="48" t="s">
        <v>346</v>
      </c>
      <c r="S155" s="232" t="s">
        <v>94</v>
      </c>
      <c r="T155" s="686"/>
      <c r="U155" s="387" t="s">
        <v>13</v>
      </c>
      <c r="V155" s="233">
        <v>1</v>
      </c>
      <c r="W155" s="233">
        <v>1</v>
      </c>
      <c r="X155" s="233">
        <v>1</v>
      </c>
    </row>
    <row r="156" spans="1:24" s="215" customFormat="1" ht="15" x14ac:dyDescent="0.2">
      <c r="A156" s="612"/>
      <c r="B156" s="318" t="s">
        <v>140</v>
      </c>
      <c r="C156" s="228" t="s">
        <v>13</v>
      </c>
      <c r="D156" s="229" t="s">
        <v>357</v>
      </c>
      <c r="E156" s="230"/>
      <c r="F156" s="230"/>
      <c r="G156" s="228" t="s">
        <v>358</v>
      </c>
      <c r="H156" s="230" t="s">
        <v>13</v>
      </c>
      <c r="I156" s="393" t="s">
        <v>13</v>
      </c>
      <c r="J156" s="218" t="s">
        <v>13</v>
      </c>
      <c r="K156" s="393" t="s">
        <v>13</v>
      </c>
      <c r="L156" s="228"/>
      <c r="M156" s="230"/>
      <c r="N156" s="230"/>
      <c r="O156" s="45"/>
      <c r="P156" s="45"/>
      <c r="Q156" s="46"/>
      <c r="R156" s="48" t="s">
        <v>346</v>
      </c>
      <c r="S156" s="232" t="s">
        <v>94</v>
      </c>
      <c r="T156" s="686"/>
      <c r="U156" s="387" t="s">
        <v>13</v>
      </c>
      <c r="V156" s="233">
        <v>1</v>
      </c>
      <c r="W156" s="233">
        <v>1</v>
      </c>
      <c r="X156" s="233">
        <v>1</v>
      </c>
    </row>
    <row r="157" spans="1:24" s="215" customFormat="1" ht="15" x14ac:dyDescent="0.2">
      <c r="A157" s="612"/>
      <c r="B157" s="318" t="s">
        <v>140</v>
      </c>
      <c r="C157" s="123" t="s">
        <v>396</v>
      </c>
      <c r="D157" s="229" t="s">
        <v>10</v>
      </c>
      <c r="E157" s="230"/>
      <c r="F157" s="230"/>
      <c r="G157" s="228">
        <v>85730619</v>
      </c>
      <c r="H157" s="230" t="s">
        <v>13</v>
      </c>
      <c r="I157" s="393">
        <v>43105</v>
      </c>
      <c r="J157" s="218">
        <v>365</v>
      </c>
      <c r="K157" s="390">
        <f>I157+365</f>
        <v>43470</v>
      </c>
      <c r="L157" s="228"/>
      <c r="M157" s="230"/>
      <c r="N157" s="230"/>
      <c r="O157" s="45"/>
      <c r="P157" s="45"/>
      <c r="Q157" s="46"/>
      <c r="R157" s="48"/>
      <c r="S157" s="232"/>
      <c r="T157" s="686"/>
      <c r="U157" s="387"/>
      <c r="V157" s="233"/>
      <c r="W157" s="233">
        <v>1</v>
      </c>
      <c r="X157" s="233"/>
    </row>
    <row r="158" spans="1:24" s="215" customFormat="1" ht="28.5" x14ac:dyDescent="0.2">
      <c r="A158" s="612"/>
      <c r="B158" s="318" t="s">
        <v>140</v>
      </c>
      <c r="C158" s="229">
        <v>90406</v>
      </c>
      <c r="D158" s="260" t="s">
        <v>86</v>
      </c>
      <c r="E158" s="232" t="s">
        <v>84</v>
      </c>
      <c r="F158" s="232" t="s">
        <v>85</v>
      </c>
      <c r="G158" s="229">
        <v>51053</v>
      </c>
      <c r="H158" s="232" t="s">
        <v>13</v>
      </c>
      <c r="I158" s="241">
        <v>42964</v>
      </c>
      <c r="J158" s="232">
        <v>365</v>
      </c>
      <c r="K158" s="241">
        <f>I158+364</f>
        <v>43328</v>
      </c>
      <c r="L158" s="238" t="s">
        <v>13</v>
      </c>
      <c r="M158" s="232" t="s">
        <v>84</v>
      </c>
      <c r="N158" s="232">
        <v>110130306</v>
      </c>
      <c r="O158" s="64"/>
      <c r="P158" s="64"/>
      <c r="Q158" s="65"/>
      <c r="R158" s="48" t="s">
        <v>346</v>
      </c>
      <c r="S158" s="232" t="s">
        <v>94</v>
      </c>
      <c r="T158" s="687"/>
      <c r="U158" s="387" t="s">
        <v>13</v>
      </c>
      <c r="V158" s="239">
        <v>1</v>
      </c>
      <c r="W158" s="239">
        <v>1</v>
      </c>
      <c r="X158" s="239">
        <v>1</v>
      </c>
    </row>
    <row r="159" spans="1:24" s="215" customFormat="1" ht="15" x14ac:dyDescent="0.2">
      <c r="A159" s="612"/>
      <c r="B159" s="318" t="s">
        <v>140</v>
      </c>
      <c r="C159" s="217">
        <v>95037</v>
      </c>
      <c r="D159" s="217" t="s">
        <v>37</v>
      </c>
      <c r="E159" s="218" t="s">
        <v>20</v>
      </c>
      <c r="F159" s="218" t="s">
        <v>16</v>
      </c>
      <c r="G159" s="217">
        <v>5037655</v>
      </c>
      <c r="H159" s="218" t="s">
        <v>13</v>
      </c>
      <c r="I159" s="221">
        <v>43109</v>
      </c>
      <c r="J159" s="218">
        <v>365</v>
      </c>
      <c r="K159" s="221">
        <f>I159+J159</f>
        <v>43474</v>
      </c>
      <c r="L159" s="238"/>
      <c r="M159" s="232"/>
      <c r="N159" s="232"/>
      <c r="O159" s="64"/>
      <c r="P159" s="64"/>
      <c r="Q159" s="65"/>
      <c r="R159" s="48"/>
      <c r="S159" s="232"/>
      <c r="T159" s="394"/>
      <c r="U159" s="387"/>
      <c r="V159" s="239"/>
      <c r="W159" s="239">
        <v>1</v>
      </c>
      <c r="X159" s="239"/>
    </row>
    <row r="160" spans="1:24" s="215" customFormat="1" ht="15" x14ac:dyDescent="0.2">
      <c r="A160" s="612"/>
      <c r="B160" s="318" t="s">
        <v>140</v>
      </c>
      <c r="C160" s="217">
        <v>92207</v>
      </c>
      <c r="D160" s="274" t="s">
        <v>36</v>
      </c>
      <c r="E160" s="218"/>
      <c r="F160" s="218"/>
      <c r="G160" s="217">
        <v>92207</v>
      </c>
      <c r="H160" s="218" t="s">
        <v>13</v>
      </c>
      <c r="I160" s="221">
        <v>43167</v>
      </c>
      <c r="J160" s="232">
        <v>182</v>
      </c>
      <c r="K160" s="241">
        <f>I160+J160</f>
        <v>43349</v>
      </c>
      <c r="L160" s="238"/>
      <c r="M160" s="232"/>
      <c r="N160" s="232"/>
      <c r="O160" s="45"/>
      <c r="P160" s="45"/>
      <c r="Q160" s="46"/>
      <c r="R160" s="48"/>
      <c r="S160" s="232"/>
      <c r="T160" s="394"/>
      <c r="U160" s="387"/>
      <c r="V160" s="239"/>
      <c r="W160" s="239"/>
      <c r="X160" s="239"/>
    </row>
    <row r="161" spans="1:24" s="405" customFormat="1" ht="15" x14ac:dyDescent="0.2">
      <c r="A161" s="612"/>
      <c r="B161" s="395" t="s">
        <v>140</v>
      </c>
      <c r="C161" s="396">
        <v>90282</v>
      </c>
      <c r="D161" s="397" t="s">
        <v>37</v>
      </c>
      <c r="E161" s="398" t="s">
        <v>20</v>
      </c>
      <c r="F161" s="398" t="s">
        <v>16</v>
      </c>
      <c r="G161" s="399">
        <v>1140660</v>
      </c>
      <c r="H161" s="398" t="s">
        <v>13</v>
      </c>
      <c r="I161" s="400">
        <v>41446</v>
      </c>
      <c r="J161" s="18">
        <v>365</v>
      </c>
      <c r="K161" s="401">
        <f>I161+J161</f>
        <v>41811</v>
      </c>
      <c r="L161" s="402" t="s">
        <v>13</v>
      </c>
      <c r="M161" s="398" t="s">
        <v>12</v>
      </c>
      <c r="N161" s="398" t="s">
        <v>13</v>
      </c>
      <c r="O161" s="58" t="s">
        <v>290</v>
      </c>
      <c r="P161" s="114"/>
      <c r="Q161" s="40"/>
      <c r="R161" s="48" t="s">
        <v>346</v>
      </c>
      <c r="S161" s="398" t="s">
        <v>94</v>
      </c>
      <c r="T161" s="403">
        <v>7</v>
      </c>
      <c r="U161" s="387" t="s">
        <v>13</v>
      </c>
      <c r="V161" s="404">
        <v>4</v>
      </c>
      <c r="W161" s="404">
        <v>2</v>
      </c>
      <c r="X161" s="404">
        <v>2</v>
      </c>
    </row>
    <row r="162" spans="1:24" s="215" customFormat="1" ht="15" x14ac:dyDescent="0.2">
      <c r="A162" s="406"/>
      <c r="B162" s="407"/>
      <c r="C162" s="408"/>
      <c r="D162" s="343"/>
      <c r="E162" s="345"/>
      <c r="F162" s="345"/>
      <c r="G162" s="343"/>
      <c r="H162" s="345"/>
      <c r="I162" s="347"/>
      <c r="J162" s="345"/>
      <c r="K162" s="347"/>
      <c r="L162" s="348"/>
      <c r="M162" s="345"/>
      <c r="N162" s="345"/>
      <c r="O162" s="5"/>
      <c r="P162" s="5"/>
      <c r="Q162" s="39"/>
      <c r="R162" s="3"/>
      <c r="S162" s="345"/>
      <c r="T162" s="350"/>
      <c r="U162" s="386"/>
      <c r="V162" s="351"/>
      <c r="W162" s="351"/>
      <c r="X162" s="351"/>
    </row>
    <row r="163" spans="1:24" s="215" customFormat="1" x14ac:dyDescent="0.2">
      <c r="A163" s="610" t="s">
        <v>157</v>
      </c>
      <c r="B163" s="591" t="s">
        <v>159</v>
      </c>
      <c r="C163" s="585" t="s">
        <v>202</v>
      </c>
      <c r="D163" s="603" t="s">
        <v>203</v>
      </c>
      <c r="E163" s="587" t="s">
        <v>41</v>
      </c>
      <c r="F163" s="587" t="s">
        <v>13</v>
      </c>
      <c r="G163" s="587" t="s">
        <v>202</v>
      </c>
      <c r="H163" s="587" t="s">
        <v>13</v>
      </c>
      <c r="I163" s="613" t="s">
        <v>13</v>
      </c>
      <c r="J163" s="603" t="s">
        <v>13</v>
      </c>
      <c r="K163" s="662" t="s">
        <v>13</v>
      </c>
      <c r="L163" s="587" t="s">
        <v>13</v>
      </c>
      <c r="M163" s="587" t="s">
        <v>13</v>
      </c>
      <c r="N163" s="587" t="s">
        <v>13</v>
      </c>
      <c r="O163" s="587"/>
      <c r="P163" s="587"/>
      <c r="Q163" s="691"/>
      <c r="R163" s="48" t="s">
        <v>346</v>
      </c>
      <c r="S163" s="587" t="s">
        <v>94</v>
      </c>
      <c r="T163" s="587">
        <v>15</v>
      </c>
      <c r="U163" s="664">
        <v>0.9</v>
      </c>
      <c r="V163" s="587">
        <v>3</v>
      </c>
      <c r="W163" s="587">
        <v>2</v>
      </c>
      <c r="X163" s="587">
        <v>3</v>
      </c>
    </row>
    <row r="164" spans="1:24" s="215" customFormat="1" ht="52.5" customHeight="1" x14ac:dyDescent="0.2">
      <c r="A164" s="592"/>
      <c r="B164" s="592"/>
      <c r="C164" s="586"/>
      <c r="D164" s="604"/>
      <c r="E164" s="588"/>
      <c r="F164" s="588"/>
      <c r="G164" s="588"/>
      <c r="H164" s="588"/>
      <c r="I164" s="614"/>
      <c r="J164" s="604"/>
      <c r="K164" s="663"/>
      <c r="L164" s="588"/>
      <c r="M164" s="588"/>
      <c r="N164" s="588"/>
      <c r="O164" s="588"/>
      <c r="P164" s="588"/>
      <c r="Q164" s="692"/>
      <c r="R164" s="48" t="s">
        <v>346</v>
      </c>
      <c r="S164" s="588"/>
      <c r="T164" s="588"/>
      <c r="U164" s="665"/>
      <c r="V164" s="673"/>
      <c r="W164" s="588"/>
      <c r="X164" s="588"/>
    </row>
    <row r="165" spans="1:24" s="215" customFormat="1" ht="12.75" customHeight="1" x14ac:dyDescent="0.2">
      <c r="A165" s="592"/>
      <c r="B165" s="592"/>
      <c r="C165" s="585" t="s">
        <v>149</v>
      </c>
      <c r="D165" s="603" t="s">
        <v>204</v>
      </c>
      <c r="E165" s="587" t="s">
        <v>41</v>
      </c>
      <c r="F165" s="587" t="s">
        <v>13</v>
      </c>
      <c r="G165" s="587" t="s">
        <v>149</v>
      </c>
      <c r="H165" s="587" t="s">
        <v>13</v>
      </c>
      <c r="I165" s="613" t="s">
        <v>13</v>
      </c>
      <c r="J165" s="603" t="s">
        <v>13</v>
      </c>
      <c r="K165" s="662" t="s">
        <v>13</v>
      </c>
      <c r="L165" s="587" t="s">
        <v>13</v>
      </c>
      <c r="M165" s="587" t="s">
        <v>13</v>
      </c>
      <c r="N165" s="587" t="s">
        <v>13</v>
      </c>
      <c r="O165" s="660"/>
      <c r="P165" s="660"/>
      <c r="Q165" s="695"/>
      <c r="R165" s="48" t="s">
        <v>346</v>
      </c>
      <c r="S165" s="587" t="s">
        <v>94</v>
      </c>
      <c r="T165" s="587">
        <v>15</v>
      </c>
      <c r="U165" s="665"/>
      <c r="V165" s="673"/>
      <c r="W165" s="587">
        <v>2</v>
      </c>
      <c r="X165" s="587">
        <v>3</v>
      </c>
    </row>
    <row r="166" spans="1:24" s="215" customFormat="1" ht="27.75" customHeight="1" x14ac:dyDescent="0.2">
      <c r="A166" s="592"/>
      <c r="B166" s="592"/>
      <c r="C166" s="586"/>
      <c r="D166" s="604"/>
      <c r="E166" s="588"/>
      <c r="F166" s="588"/>
      <c r="G166" s="588"/>
      <c r="H166" s="588"/>
      <c r="I166" s="614"/>
      <c r="J166" s="604"/>
      <c r="K166" s="663"/>
      <c r="L166" s="588"/>
      <c r="M166" s="588"/>
      <c r="N166" s="588"/>
      <c r="O166" s="661"/>
      <c r="P166" s="661"/>
      <c r="Q166" s="696"/>
      <c r="R166" s="48" t="s">
        <v>346</v>
      </c>
      <c r="S166" s="588"/>
      <c r="T166" s="588"/>
      <c r="U166" s="666"/>
      <c r="V166" s="588"/>
      <c r="W166" s="588"/>
      <c r="X166" s="588"/>
    </row>
    <row r="167" spans="1:24" s="215" customFormat="1" ht="77.25" customHeight="1" x14ac:dyDescent="0.2">
      <c r="A167" s="592"/>
      <c r="B167" s="593"/>
      <c r="C167" s="89" t="s">
        <v>164</v>
      </c>
      <c r="D167" s="109" t="s">
        <v>390</v>
      </c>
      <c r="E167" s="167"/>
      <c r="F167" s="167"/>
      <c r="G167" s="167" t="s">
        <v>389</v>
      </c>
      <c r="H167" s="167" t="s">
        <v>13</v>
      </c>
      <c r="I167" s="91" t="s">
        <v>13</v>
      </c>
      <c r="J167" s="90" t="s">
        <v>13</v>
      </c>
      <c r="K167" s="92" t="s">
        <v>13</v>
      </c>
      <c r="L167" s="167"/>
      <c r="M167" s="167"/>
      <c r="N167" s="167"/>
      <c r="O167" s="93"/>
      <c r="P167" s="93"/>
      <c r="Q167" s="94"/>
      <c r="R167" s="48"/>
      <c r="S167" s="167"/>
      <c r="T167" s="167"/>
      <c r="U167" s="409"/>
      <c r="V167" s="167"/>
      <c r="W167" s="167">
        <v>1</v>
      </c>
      <c r="X167" s="167"/>
    </row>
    <row r="168" spans="1:24" s="215" customFormat="1" x14ac:dyDescent="0.2">
      <c r="A168" s="592"/>
      <c r="B168" s="594" t="s">
        <v>158</v>
      </c>
      <c r="C168" s="583" t="s">
        <v>160</v>
      </c>
      <c r="D168" s="601" t="s">
        <v>165</v>
      </c>
      <c r="E168" s="589" t="s">
        <v>41</v>
      </c>
      <c r="F168" s="587" t="s">
        <v>13</v>
      </c>
      <c r="G168" s="587" t="s">
        <v>160</v>
      </c>
      <c r="H168" s="587" t="s">
        <v>13</v>
      </c>
      <c r="I168" s="613" t="s">
        <v>13</v>
      </c>
      <c r="J168" s="603" t="s">
        <v>13</v>
      </c>
      <c r="K168" s="662" t="s">
        <v>13</v>
      </c>
      <c r="L168" s="587" t="s">
        <v>13</v>
      </c>
      <c r="M168" s="587" t="s">
        <v>13</v>
      </c>
      <c r="N168" s="587" t="s">
        <v>13</v>
      </c>
      <c r="O168" s="693"/>
      <c r="P168" s="660"/>
      <c r="Q168" s="658"/>
      <c r="R168" s="48" t="s">
        <v>346</v>
      </c>
      <c r="S168" s="587" t="s">
        <v>94</v>
      </c>
      <c r="T168" s="587">
        <v>150</v>
      </c>
      <c r="U168" s="664">
        <v>0.9</v>
      </c>
      <c r="V168" s="587">
        <v>4</v>
      </c>
      <c r="W168" s="587">
        <v>2</v>
      </c>
      <c r="X168" s="587">
        <v>2</v>
      </c>
    </row>
    <row r="169" spans="1:24" s="215" customFormat="1" x14ac:dyDescent="0.2">
      <c r="A169" s="592"/>
      <c r="B169" s="595"/>
      <c r="C169" s="584"/>
      <c r="D169" s="602"/>
      <c r="E169" s="590"/>
      <c r="F169" s="588"/>
      <c r="G169" s="588"/>
      <c r="H169" s="588"/>
      <c r="I169" s="614"/>
      <c r="J169" s="604"/>
      <c r="K169" s="663"/>
      <c r="L169" s="588"/>
      <c r="M169" s="588"/>
      <c r="N169" s="588"/>
      <c r="O169" s="694"/>
      <c r="P169" s="661"/>
      <c r="Q169" s="659"/>
      <c r="R169" s="48" t="s">
        <v>346</v>
      </c>
      <c r="S169" s="588"/>
      <c r="T169" s="673"/>
      <c r="U169" s="665"/>
      <c r="V169" s="588"/>
      <c r="W169" s="588"/>
      <c r="X169" s="588"/>
    </row>
    <row r="170" spans="1:24" s="215" customFormat="1" x14ac:dyDescent="0.2">
      <c r="A170" s="592"/>
      <c r="B170" s="595"/>
      <c r="C170" s="583" t="s">
        <v>161</v>
      </c>
      <c r="D170" s="601" t="s">
        <v>165</v>
      </c>
      <c r="E170" s="589" t="s">
        <v>41</v>
      </c>
      <c r="F170" s="587" t="s">
        <v>13</v>
      </c>
      <c r="G170" s="587" t="s">
        <v>161</v>
      </c>
      <c r="H170" s="587" t="s">
        <v>13</v>
      </c>
      <c r="I170" s="613" t="s">
        <v>13</v>
      </c>
      <c r="J170" s="603" t="s">
        <v>13</v>
      </c>
      <c r="K170" s="662" t="s">
        <v>13</v>
      </c>
      <c r="L170" s="587" t="s">
        <v>13</v>
      </c>
      <c r="M170" s="587" t="s">
        <v>13</v>
      </c>
      <c r="N170" s="587" t="s">
        <v>13</v>
      </c>
      <c r="O170" s="697"/>
      <c r="P170" s="660"/>
      <c r="Q170" s="658"/>
      <c r="R170" s="48" t="s">
        <v>346</v>
      </c>
      <c r="S170" s="587" t="s">
        <v>94</v>
      </c>
      <c r="T170" s="673"/>
      <c r="U170" s="665"/>
      <c r="V170" s="587">
        <v>4</v>
      </c>
      <c r="W170" s="587">
        <v>2</v>
      </c>
      <c r="X170" s="587">
        <v>2</v>
      </c>
    </row>
    <row r="171" spans="1:24" s="215" customFormat="1" ht="21.75" customHeight="1" x14ac:dyDescent="0.2">
      <c r="A171" s="592"/>
      <c r="B171" s="596"/>
      <c r="C171" s="584"/>
      <c r="D171" s="602"/>
      <c r="E171" s="590"/>
      <c r="F171" s="588"/>
      <c r="G171" s="588"/>
      <c r="H171" s="588"/>
      <c r="I171" s="614"/>
      <c r="J171" s="604"/>
      <c r="K171" s="663"/>
      <c r="L171" s="588"/>
      <c r="M171" s="588"/>
      <c r="N171" s="588"/>
      <c r="O171" s="698"/>
      <c r="P171" s="661"/>
      <c r="Q171" s="659"/>
      <c r="R171" s="48" t="s">
        <v>346</v>
      </c>
      <c r="S171" s="588"/>
      <c r="T171" s="673"/>
      <c r="U171" s="666"/>
      <c r="V171" s="588"/>
      <c r="W171" s="588"/>
      <c r="X171" s="588"/>
    </row>
    <row r="172" spans="1:24" s="215" customFormat="1" ht="12.75" customHeight="1" x14ac:dyDescent="0.2">
      <c r="A172" s="592"/>
      <c r="B172" s="594" t="s">
        <v>158</v>
      </c>
      <c r="C172" s="583" t="s">
        <v>162</v>
      </c>
      <c r="D172" s="601" t="s">
        <v>165</v>
      </c>
      <c r="E172" s="589" t="s">
        <v>41</v>
      </c>
      <c r="F172" s="587" t="s">
        <v>13</v>
      </c>
      <c r="G172" s="587" t="s">
        <v>162</v>
      </c>
      <c r="H172" s="587" t="s">
        <v>13</v>
      </c>
      <c r="I172" s="613" t="s">
        <v>13</v>
      </c>
      <c r="J172" s="603" t="s">
        <v>13</v>
      </c>
      <c r="K172" s="662" t="s">
        <v>13</v>
      </c>
      <c r="L172" s="587" t="s">
        <v>13</v>
      </c>
      <c r="M172" s="587" t="s">
        <v>13</v>
      </c>
      <c r="N172" s="587" t="s">
        <v>13</v>
      </c>
      <c r="O172" s="699"/>
      <c r="P172" s="660"/>
      <c r="Q172" s="658"/>
      <c r="R172" s="48" t="s">
        <v>346</v>
      </c>
      <c r="S172" s="587" t="s">
        <v>94</v>
      </c>
      <c r="T172" s="673"/>
      <c r="U172" s="664">
        <v>0.9</v>
      </c>
      <c r="V172" s="587">
        <v>4</v>
      </c>
      <c r="W172" s="587">
        <v>2</v>
      </c>
      <c r="X172" s="587">
        <v>2</v>
      </c>
    </row>
    <row r="173" spans="1:24" s="215" customFormat="1" ht="52.5" customHeight="1" x14ac:dyDescent="0.2">
      <c r="A173" s="592"/>
      <c r="B173" s="595"/>
      <c r="C173" s="584"/>
      <c r="D173" s="602"/>
      <c r="E173" s="590"/>
      <c r="F173" s="588"/>
      <c r="G173" s="588"/>
      <c r="H173" s="588"/>
      <c r="I173" s="614"/>
      <c r="J173" s="604"/>
      <c r="K173" s="663"/>
      <c r="L173" s="588"/>
      <c r="M173" s="588"/>
      <c r="N173" s="588"/>
      <c r="O173" s="700"/>
      <c r="P173" s="661"/>
      <c r="Q173" s="659"/>
      <c r="R173" s="48" t="s">
        <v>346</v>
      </c>
      <c r="S173" s="588"/>
      <c r="T173" s="673"/>
      <c r="U173" s="665"/>
      <c r="V173" s="588"/>
      <c r="W173" s="588"/>
      <c r="X173" s="588"/>
    </row>
    <row r="174" spans="1:24" s="215" customFormat="1" ht="12.75" customHeight="1" x14ac:dyDescent="0.2">
      <c r="A174" s="592"/>
      <c r="B174" s="595"/>
      <c r="C174" s="583" t="s">
        <v>163</v>
      </c>
      <c r="D174" s="601" t="s">
        <v>165</v>
      </c>
      <c r="E174" s="589" t="s">
        <v>41</v>
      </c>
      <c r="F174" s="587" t="s">
        <v>13</v>
      </c>
      <c r="G174" s="587" t="s">
        <v>163</v>
      </c>
      <c r="H174" s="587" t="s">
        <v>13</v>
      </c>
      <c r="I174" s="613" t="s">
        <v>13</v>
      </c>
      <c r="J174" s="603" t="s">
        <v>13</v>
      </c>
      <c r="K174" s="662" t="s">
        <v>13</v>
      </c>
      <c r="L174" s="587" t="s">
        <v>13</v>
      </c>
      <c r="M174" s="587" t="s">
        <v>13</v>
      </c>
      <c r="N174" s="587" t="s">
        <v>13</v>
      </c>
      <c r="O174" s="671"/>
      <c r="P174" s="669"/>
      <c r="Q174" s="667"/>
      <c r="R174" s="48" t="s">
        <v>346</v>
      </c>
      <c r="S174" s="587" t="s">
        <v>94</v>
      </c>
      <c r="T174" s="673"/>
      <c r="U174" s="665"/>
      <c r="V174" s="587">
        <v>4</v>
      </c>
      <c r="W174" s="587">
        <v>2</v>
      </c>
      <c r="X174" s="587">
        <v>2</v>
      </c>
    </row>
    <row r="175" spans="1:24" s="215" customFormat="1" ht="12.75" customHeight="1" x14ac:dyDescent="0.2">
      <c r="A175" s="592"/>
      <c r="B175" s="596"/>
      <c r="C175" s="584"/>
      <c r="D175" s="602"/>
      <c r="E175" s="590"/>
      <c r="F175" s="588"/>
      <c r="G175" s="588"/>
      <c r="H175" s="588"/>
      <c r="I175" s="614"/>
      <c r="J175" s="604"/>
      <c r="K175" s="663"/>
      <c r="L175" s="588"/>
      <c r="M175" s="588"/>
      <c r="N175" s="588"/>
      <c r="O175" s="672"/>
      <c r="P175" s="670"/>
      <c r="Q175" s="668"/>
      <c r="R175" s="48" t="s">
        <v>346</v>
      </c>
      <c r="S175" s="588"/>
      <c r="T175" s="588"/>
      <c r="U175" s="666"/>
      <c r="V175" s="588"/>
      <c r="W175" s="588"/>
      <c r="X175" s="588"/>
    </row>
    <row r="176" spans="1:24" s="215" customFormat="1" ht="13.15" customHeight="1" x14ac:dyDescent="0.2">
      <c r="A176" s="592"/>
      <c r="B176" s="591" t="s">
        <v>352</v>
      </c>
      <c r="C176" s="583" t="s">
        <v>348</v>
      </c>
      <c r="D176" s="601" t="s">
        <v>165</v>
      </c>
      <c r="E176" s="589" t="s">
        <v>41</v>
      </c>
      <c r="F176" s="587" t="s">
        <v>13</v>
      </c>
      <c r="G176" s="589" t="s">
        <v>348</v>
      </c>
      <c r="H176" s="587" t="s">
        <v>13</v>
      </c>
      <c r="I176" s="613" t="s">
        <v>13</v>
      </c>
      <c r="J176" s="603" t="s">
        <v>13</v>
      </c>
      <c r="K176" s="662" t="s">
        <v>13</v>
      </c>
      <c r="L176" s="587" t="s">
        <v>13</v>
      </c>
      <c r="M176" s="587" t="s">
        <v>13</v>
      </c>
      <c r="N176" s="587" t="s">
        <v>13</v>
      </c>
      <c r="O176" s="660"/>
      <c r="P176" s="660"/>
      <c r="Q176" s="702"/>
      <c r="R176" s="674" t="s">
        <v>346</v>
      </c>
      <c r="S176" s="587" t="s">
        <v>94</v>
      </c>
      <c r="T176" s="587">
        <v>150</v>
      </c>
      <c r="U176" s="664">
        <v>0.9</v>
      </c>
      <c r="V176" s="587">
        <v>16</v>
      </c>
      <c r="W176" s="587">
        <v>2</v>
      </c>
      <c r="X176" s="587">
        <v>1</v>
      </c>
    </row>
    <row r="177" spans="1:24" s="215" customFormat="1" ht="13.15" customHeight="1" x14ac:dyDescent="0.2">
      <c r="A177" s="592"/>
      <c r="B177" s="597"/>
      <c r="C177" s="584"/>
      <c r="D177" s="602"/>
      <c r="E177" s="590"/>
      <c r="F177" s="588"/>
      <c r="G177" s="590"/>
      <c r="H177" s="588"/>
      <c r="I177" s="614"/>
      <c r="J177" s="604"/>
      <c r="K177" s="663"/>
      <c r="L177" s="588"/>
      <c r="M177" s="588"/>
      <c r="N177" s="588"/>
      <c r="O177" s="701"/>
      <c r="P177" s="701"/>
      <c r="Q177" s="700"/>
      <c r="R177" s="675"/>
      <c r="S177" s="673"/>
      <c r="T177" s="673"/>
      <c r="U177" s="665"/>
      <c r="V177" s="588"/>
      <c r="W177" s="588"/>
      <c r="X177" s="588"/>
    </row>
    <row r="178" spans="1:24" s="215" customFormat="1" ht="14.25" x14ac:dyDescent="0.2">
      <c r="A178" s="592"/>
      <c r="B178" s="597"/>
      <c r="C178" s="160" t="s">
        <v>349</v>
      </c>
      <c r="D178" s="159" t="s">
        <v>165</v>
      </c>
      <c r="E178" s="155" t="s">
        <v>41</v>
      </c>
      <c r="F178" s="156" t="s">
        <v>13</v>
      </c>
      <c r="G178" s="155" t="s">
        <v>349</v>
      </c>
      <c r="H178" s="156" t="s">
        <v>13</v>
      </c>
      <c r="I178" s="161" t="s">
        <v>13</v>
      </c>
      <c r="J178" s="168" t="s">
        <v>13</v>
      </c>
      <c r="K178" s="169" t="s">
        <v>13</v>
      </c>
      <c r="L178" s="156" t="s">
        <v>13</v>
      </c>
      <c r="M178" s="156" t="s">
        <v>13</v>
      </c>
      <c r="N178" s="156" t="s">
        <v>13</v>
      </c>
      <c r="O178" s="162"/>
      <c r="P178" s="162"/>
      <c r="Q178" s="165"/>
      <c r="R178" s="675"/>
      <c r="S178" s="673"/>
      <c r="T178" s="673"/>
      <c r="U178" s="665"/>
      <c r="V178" s="156">
        <v>16</v>
      </c>
      <c r="W178" s="156">
        <v>1</v>
      </c>
      <c r="X178" s="156">
        <v>1</v>
      </c>
    </row>
    <row r="179" spans="1:24" s="215" customFormat="1" ht="13.15" customHeight="1" x14ac:dyDescent="0.2">
      <c r="A179" s="592"/>
      <c r="B179" s="597"/>
      <c r="C179" s="583" t="s">
        <v>350</v>
      </c>
      <c r="D179" s="601" t="s">
        <v>165</v>
      </c>
      <c r="E179" s="589" t="s">
        <v>41</v>
      </c>
      <c r="F179" s="587" t="s">
        <v>13</v>
      </c>
      <c r="G179" s="589" t="s">
        <v>350</v>
      </c>
      <c r="H179" s="587" t="s">
        <v>13</v>
      </c>
      <c r="I179" s="613" t="s">
        <v>13</v>
      </c>
      <c r="J179" s="603" t="s">
        <v>13</v>
      </c>
      <c r="K179" s="662" t="s">
        <v>13</v>
      </c>
      <c r="L179" s="587" t="s">
        <v>13</v>
      </c>
      <c r="M179" s="587" t="s">
        <v>13</v>
      </c>
      <c r="N179" s="587" t="s">
        <v>13</v>
      </c>
      <c r="O179" s="603"/>
      <c r="P179" s="587"/>
      <c r="Q179" s="691"/>
      <c r="R179" s="675"/>
      <c r="S179" s="673"/>
      <c r="T179" s="673"/>
      <c r="U179" s="665"/>
      <c r="V179" s="587">
        <v>16</v>
      </c>
      <c r="W179" s="587">
        <v>2</v>
      </c>
      <c r="X179" s="587">
        <v>1</v>
      </c>
    </row>
    <row r="180" spans="1:24" s="215" customFormat="1" ht="13.15" customHeight="1" x14ac:dyDescent="0.2">
      <c r="A180" s="592"/>
      <c r="B180" s="597"/>
      <c r="C180" s="584"/>
      <c r="D180" s="602"/>
      <c r="E180" s="590"/>
      <c r="F180" s="588"/>
      <c r="G180" s="590"/>
      <c r="H180" s="588"/>
      <c r="I180" s="614"/>
      <c r="J180" s="604"/>
      <c r="K180" s="663"/>
      <c r="L180" s="588"/>
      <c r="M180" s="588"/>
      <c r="N180" s="588"/>
      <c r="O180" s="596"/>
      <c r="P180" s="588"/>
      <c r="Q180" s="692"/>
      <c r="R180" s="675"/>
      <c r="S180" s="673"/>
      <c r="T180" s="673"/>
      <c r="U180" s="665"/>
      <c r="V180" s="588"/>
      <c r="W180" s="588"/>
      <c r="X180" s="588"/>
    </row>
    <row r="181" spans="1:24" s="215" customFormat="1" ht="13.15" customHeight="1" x14ac:dyDescent="0.2">
      <c r="A181" s="592"/>
      <c r="B181" s="597"/>
      <c r="C181" s="583" t="s">
        <v>351</v>
      </c>
      <c r="D181" s="601" t="s">
        <v>165</v>
      </c>
      <c r="E181" s="589" t="s">
        <v>41</v>
      </c>
      <c r="F181" s="587" t="s">
        <v>13</v>
      </c>
      <c r="G181" s="589" t="s">
        <v>351</v>
      </c>
      <c r="H181" s="587" t="s">
        <v>13</v>
      </c>
      <c r="I181" s="613" t="s">
        <v>13</v>
      </c>
      <c r="J181" s="603" t="s">
        <v>13</v>
      </c>
      <c r="K181" s="662" t="s">
        <v>13</v>
      </c>
      <c r="L181" s="587" t="s">
        <v>13</v>
      </c>
      <c r="M181" s="587" t="s">
        <v>13</v>
      </c>
      <c r="N181" s="587" t="s">
        <v>13</v>
      </c>
      <c r="O181" s="703"/>
      <c r="P181" s="703"/>
      <c r="Q181" s="677"/>
      <c r="R181" s="675"/>
      <c r="S181" s="673"/>
      <c r="T181" s="673"/>
      <c r="U181" s="665"/>
      <c r="V181" s="587">
        <v>16</v>
      </c>
      <c r="W181" s="587">
        <v>2</v>
      </c>
      <c r="X181" s="587">
        <v>1</v>
      </c>
    </row>
    <row r="182" spans="1:24" s="215" customFormat="1" ht="13.15" customHeight="1" x14ac:dyDescent="0.2">
      <c r="A182" s="592"/>
      <c r="B182" s="597"/>
      <c r="C182" s="584"/>
      <c r="D182" s="602"/>
      <c r="E182" s="590"/>
      <c r="F182" s="588"/>
      <c r="G182" s="590"/>
      <c r="H182" s="588"/>
      <c r="I182" s="614"/>
      <c r="J182" s="604"/>
      <c r="K182" s="663"/>
      <c r="L182" s="588"/>
      <c r="M182" s="588"/>
      <c r="N182" s="588"/>
      <c r="O182" s="678"/>
      <c r="P182" s="678"/>
      <c r="Q182" s="678"/>
      <c r="R182" s="676"/>
      <c r="S182" s="588"/>
      <c r="T182" s="588"/>
      <c r="U182" s="666"/>
      <c r="V182" s="588"/>
      <c r="W182" s="588"/>
      <c r="X182" s="588"/>
    </row>
    <row r="183" spans="1:24" s="215" customFormat="1" ht="14.25" x14ac:dyDescent="0.2">
      <c r="A183" s="592"/>
      <c r="B183" s="597"/>
      <c r="C183" s="116" t="s">
        <v>385</v>
      </c>
      <c r="D183" s="117" t="s">
        <v>387</v>
      </c>
      <c r="E183" s="118"/>
      <c r="F183" s="410"/>
      <c r="G183" s="118" t="s">
        <v>464</v>
      </c>
      <c r="H183" s="608" t="s">
        <v>13</v>
      </c>
      <c r="I183" s="119" t="s">
        <v>13</v>
      </c>
      <c r="J183" s="119" t="s">
        <v>13</v>
      </c>
      <c r="K183" s="119" t="s">
        <v>13</v>
      </c>
      <c r="L183" s="157"/>
      <c r="M183" s="157"/>
      <c r="N183" s="157"/>
      <c r="O183" s="120"/>
      <c r="P183" s="120"/>
      <c r="Q183" s="120"/>
      <c r="R183" s="164"/>
      <c r="S183" s="157"/>
      <c r="T183" s="157"/>
      <c r="U183" s="411"/>
      <c r="V183" s="157"/>
      <c r="W183" s="157">
        <v>1</v>
      </c>
      <c r="X183" s="157"/>
    </row>
    <row r="184" spans="1:24" s="215" customFormat="1" ht="14.25" x14ac:dyDescent="0.2">
      <c r="A184" s="592"/>
      <c r="B184" s="598"/>
      <c r="C184" s="116" t="s">
        <v>386</v>
      </c>
      <c r="D184" s="117" t="s">
        <v>387</v>
      </c>
      <c r="E184" s="118"/>
      <c r="F184" s="410"/>
      <c r="G184" s="118" t="s">
        <v>465</v>
      </c>
      <c r="H184" s="609"/>
      <c r="I184" s="119" t="s">
        <v>13</v>
      </c>
      <c r="J184" s="119" t="s">
        <v>13</v>
      </c>
      <c r="K184" s="119" t="s">
        <v>13</v>
      </c>
      <c r="L184" s="157"/>
      <c r="M184" s="157"/>
      <c r="N184" s="157"/>
      <c r="O184" s="120"/>
      <c r="P184" s="120"/>
      <c r="Q184" s="120"/>
      <c r="R184" s="164"/>
      <c r="S184" s="157"/>
      <c r="T184" s="157"/>
      <c r="U184" s="411"/>
      <c r="V184" s="157"/>
      <c r="W184" s="157">
        <v>1</v>
      </c>
      <c r="X184" s="157"/>
    </row>
    <row r="185" spans="1:24" s="413" customFormat="1" ht="14.25" x14ac:dyDescent="0.2">
      <c r="A185" s="592"/>
      <c r="B185" s="599" t="s">
        <v>214</v>
      </c>
      <c r="C185" s="25" t="s">
        <v>13</v>
      </c>
      <c r="D185" s="26" t="s">
        <v>291</v>
      </c>
      <c r="E185" s="27"/>
      <c r="F185" s="28"/>
      <c r="G185" s="28" t="s">
        <v>292</v>
      </c>
      <c r="H185" s="587" t="s">
        <v>13</v>
      </c>
      <c r="I185" s="42" t="s">
        <v>13</v>
      </c>
      <c r="J185" s="37" t="s">
        <v>13</v>
      </c>
      <c r="K185" s="95" t="s">
        <v>13</v>
      </c>
      <c r="L185" s="28"/>
      <c r="M185" s="28"/>
      <c r="N185" s="189"/>
      <c r="O185" s="412"/>
      <c r="P185" s="163"/>
      <c r="Q185" s="166"/>
      <c r="R185" s="48" t="s">
        <v>346</v>
      </c>
      <c r="S185" s="28" t="s">
        <v>94</v>
      </c>
      <c r="T185" s="28" t="s">
        <v>13</v>
      </c>
      <c r="U185" s="126" t="s">
        <v>13</v>
      </c>
      <c r="V185" s="126" t="s">
        <v>13</v>
      </c>
      <c r="W185" s="126" t="s">
        <v>13</v>
      </c>
      <c r="X185" s="126" t="s">
        <v>13</v>
      </c>
    </row>
    <row r="186" spans="1:24" s="413" customFormat="1" ht="14.25" x14ac:dyDescent="0.2">
      <c r="A186" s="592"/>
      <c r="B186" s="600"/>
      <c r="C186" s="25" t="s">
        <v>13</v>
      </c>
      <c r="D186" s="26" t="s">
        <v>359</v>
      </c>
      <c r="E186" s="27"/>
      <c r="F186" s="28"/>
      <c r="G186" s="37" t="s">
        <v>360</v>
      </c>
      <c r="H186" s="588"/>
      <c r="I186" s="41" t="s">
        <v>13</v>
      </c>
      <c r="J186" s="37" t="s">
        <v>13</v>
      </c>
      <c r="K186" s="95" t="s">
        <v>13</v>
      </c>
      <c r="L186" s="28" t="s">
        <v>13</v>
      </c>
      <c r="M186" s="28" t="s">
        <v>13</v>
      </c>
      <c r="N186" s="189" t="s">
        <v>13</v>
      </c>
      <c r="O186" s="20"/>
      <c r="P186" s="163"/>
      <c r="Q186" s="166"/>
      <c r="R186" s="48" t="s">
        <v>346</v>
      </c>
      <c r="S186" s="28" t="s">
        <v>94</v>
      </c>
      <c r="T186" s="28" t="s">
        <v>13</v>
      </c>
      <c r="U186" s="126" t="s">
        <v>13</v>
      </c>
      <c r="V186" s="28" t="s">
        <v>13</v>
      </c>
      <c r="W186" s="28" t="s">
        <v>13</v>
      </c>
      <c r="X186" s="28" t="s">
        <v>13</v>
      </c>
    </row>
    <row r="187" spans="1:24" s="305" customFormat="1" ht="15" x14ac:dyDescent="0.2">
      <c r="A187" s="593"/>
      <c r="B187" s="330" t="s">
        <v>310</v>
      </c>
      <c r="C187" s="414" t="s">
        <v>13</v>
      </c>
      <c r="D187" s="415" t="s">
        <v>37</v>
      </c>
      <c r="E187" s="416" t="s">
        <v>20</v>
      </c>
      <c r="F187" s="416" t="s">
        <v>16</v>
      </c>
      <c r="G187" s="417" t="s">
        <v>268</v>
      </c>
      <c r="H187" s="416" t="s">
        <v>13</v>
      </c>
      <c r="I187" s="418">
        <v>43386</v>
      </c>
      <c r="J187" s="33">
        <v>365</v>
      </c>
      <c r="K187" s="300">
        <f>I187+J187</f>
        <v>43751</v>
      </c>
      <c r="L187" s="419" t="s">
        <v>13</v>
      </c>
      <c r="M187" s="416" t="s">
        <v>12</v>
      </c>
      <c r="N187" s="420" t="s">
        <v>289</v>
      </c>
      <c r="O187" s="32"/>
      <c r="P187" s="34"/>
      <c r="Q187" s="35"/>
      <c r="R187" s="32"/>
      <c r="S187" s="298" t="s">
        <v>94</v>
      </c>
      <c r="T187" s="304">
        <v>7</v>
      </c>
      <c r="U187" s="421" t="s">
        <v>13</v>
      </c>
      <c r="V187" s="304">
        <v>4</v>
      </c>
      <c r="W187" s="304">
        <v>2</v>
      </c>
      <c r="X187" s="304">
        <v>2</v>
      </c>
    </row>
    <row r="188" spans="1:24" s="215" customFormat="1" ht="57.75" customHeight="1" x14ac:dyDescent="0.2">
      <c r="A188" s="8" t="s">
        <v>364</v>
      </c>
      <c r="B188" s="7" t="s">
        <v>365</v>
      </c>
      <c r="C188" s="104" t="s">
        <v>123</v>
      </c>
      <c r="D188" s="103" t="s">
        <v>366</v>
      </c>
      <c r="E188" s="294"/>
      <c r="F188" s="294"/>
      <c r="G188" s="105">
        <v>54177579</v>
      </c>
      <c r="H188" s="124" t="s">
        <v>13</v>
      </c>
      <c r="I188" s="234" t="s">
        <v>13</v>
      </c>
      <c r="J188" s="218" t="s">
        <v>13</v>
      </c>
      <c r="K188" s="234" t="s">
        <v>13</v>
      </c>
      <c r="L188" s="294"/>
      <c r="M188" s="422"/>
      <c r="N188" s="422"/>
      <c r="O188" s="10"/>
      <c r="P188" s="73"/>
      <c r="Q188" s="11"/>
      <c r="R188" s="48" t="s">
        <v>346</v>
      </c>
      <c r="S188" s="340" t="s">
        <v>169</v>
      </c>
      <c r="T188" s="28" t="s">
        <v>13</v>
      </c>
      <c r="U188" s="423" t="s">
        <v>13</v>
      </c>
      <c r="V188" s="294">
        <v>1</v>
      </c>
      <c r="W188" s="294">
        <v>3</v>
      </c>
      <c r="X188" s="294">
        <v>3</v>
      </c>
    </row>
    <row r="189" spans="1:24" s="215" customFormat="1" ht="55.5" customHeight="1" x14ac:dyDescent="0.2">
      <c r="A189" s="8" t="s">
        <v>364</v>
      </c>
      <c r="B189" s="7" t="s">
        <v>365</v>
      </c>
      <c r="C189" s="104" t="s">
        <v>123</v>
      </c>
      <c r="D189" s="103" t="s">
        <v>367</v>
      </c>
      <c r="E189" s="424"/>
      <c r="F189" s="424"/>
      <c r="G189" s="105">
        <v>54177587</v>
      </c>
      <c r="H189" s="125" t="s">
        <v>13</v>
      </c>
      <c r="I189" s="234" t="s">
        <v>13</v>
      </c>
      <c r="J189" s="218" t="s">
        <v>13</v>
      </c>
      <c r="K189" s="234" t="s">
        <v>13</v>
      </c>
      <c r="L189" s="424"/>
      <c r="M189" s="424"/>
      <c r="N189" s="125"/>
      <c r="O189" s="23"/>
      <c r="P189" s="73"/>
      <c r="Q189" s="11"/>
      <c r="R189" s="48" t="s">
        <v>346</v>
      </c>
      <c r="S189" s="340" t="s">
        <v>169</v>
      </c>
      <c r="T189" s="28" t="s">
        <v>13</v>
      </c>
      <c r="U189" s="423" t="s">
        <v>13</v>
      </c>
      <c r="V189" s="424">
        <v>1</v>
      </c>
      <c r="W189" s="424">
        <v>3</v>
      </c>
      <c r="X189" s="424">
        <v>3</v>
      </c>
    </row>
    <row r="190" spans="1:24" x14ac:dyDescent="0.2">
      <c r="I190" s="426"/>
      <c r="J190" s="426"/>
      <c r="K190" s="426"/>
      <c r="O190" s="24"/>
      <c r="P190" s="24"/>
    </row>
    <row r="191" spans="1:24" x14ac:dyDescent="0.2">
      <c r="I191" s="426"/>
      <c r="J191" s="426"/>
      <c r="K191" s="426"/>
      <c r="O191" s="24"/>
      <c r="P191" s="24"/>
    </row>
    <row r="192" spans="1:24" x14ac:dyDescent="0.2">
      <c r="I192" s="426"/>
      <c r="J192" s="426"/>
      <c r="K192" s="426"/>
      <c r="O192" s="24"/>
      <c r="P192" s="24"/>
    </row>
    <row r="193" spans="9:16" x14ac:dyDescent="0.2">
      <c r="I193" s="426"/>
      <c r="J193" s="426"/>
      <c r="K193" s="426"/>
      <c r="O193" s="24"/>
      <c r="P193" s="24"/>
    </row>
    <row r="194" spans="9:16" x14ac:dyDescent="0.2">
      <c r="I194" s="426"/>
      <c r="J194" s="426"/>
      <c r="K194" s="426"/>
      <c r="O194" s="24"/>
      <c r="P194" s="24"/>
    </row>
    <row r="195" spans="9:16" x14ac:dyDescent="0.2">
      <c r="I195" s="426"/>
      <c r="J195" s="426"/>
      <c r="K195" s="426"/>
      <c r="O195" s="24"/>
      <c r="P195" s="24"/>
    </row>
    <row r="196" spans="9:16" x14ac:dyDescent="0.2">
      <c r="I196" s="426"/>
      <c r="J196" s="426"/>
      <c r="K196" s="426"/>
      <c r="O196" s="24"/>
      <c r="P196" s="24"/>
    </row>
    <row r="197" spans="9:16" x14ac:dyDescent="0.2">
      <c r="I197" s="426"/>
      <c r="J197" s="426"/>
      <c r="K197" s="426"/>
      <c r="O197" s="24"/>
      <c r="P197" s="24"/>
    </row>
    <row r="198" spans="9:16" x14ac:dyDescent="0.2">
      <c r="I198" s="426"/>
      <c r="J198" s="426"/>
      <c r="K198" s="426"/>
      <c r="O198" s="24"/>
      <c r="P198" s="24"/>
    </row>
    <row r="199" spans="9:16" x14ac:dyDescent="0.2">
      <c r="I199" s="426"/>
      <c r="J199" s="426"/>
      <c r="K199" s="426"/>
      <c r="O199" s="24"/>
      <c r="P199" s="24"/>
    </row>
    <row r="200" spans="9:16" x14ac:dyDescent="0.2">
      <c r="I200" s="426"/>
      <c r="J200" s="426"/>
      <c r="K200" s="426"/>
      <c r="O200" s="24"/>
      <c r="P200" s="24"/>
    </row>
    <row r="201" spans="9:16" x14ac:dyDescent="0.2">
      <c r="I201" s="426"/>
      <c r="J201" s="426"/>
      <c r="K201" s="426"/>
      <c r="O201" s="24"/>
      <c r="P201" s="24"/>
    </row>
    <row r="202" spans="9:16" x14ac:dyDescent="0.2">
      <c r="I202" s="426"/>
      <c r="J202" s="426"/>
      <c r="K202" s="426"/>
      <c r="O202" s="24"/>
      <c r="P202" s="24"/>
    </row>
    <row r="203" spans="9:16" x14ac:dyDescent="0.2">
      <c r="I203" s="426"/>
      <c r="J203" s="426"/>
      <c r="K203" s="426"/>
      <c r="O203" s="24"/>
      <c r="P203" s="24"/>
    </row>
    <row r="204" spans="9:16" x14ac:dyDescent="0.2">
      <c r="I204" s="426"/>
      <c r="J204" s="426"/>
      <c r="K204" s="426"/>
      <c r="O204" s="24"/>
      <c r="P204" s="24"/>
    </row>
    <row r="205" spans="9:16" x14ac:dyDescent="0.2">
      <c r="I205" s="426"/>
      <c r="J205" s="426"/>
      <c r="K205" s="426"/>
      <c r="O205" s="24"/>
      <c r="P205" s="24"/>
    </row>
    <row r="206" spans="9:16" x14ac:dyDescent="0.2">
      <c r="I206" s="426"/>
      <c r="J206" s="426"/>
      <c r="K206" s="426"/>
      <c r="O206" s="24"/>
      <c r="P206" s="24"/>
    </row>
    <row r="207" spans="9:16" x14ac:dyDescent="0.2">
      <c r="O207" s="24"/>
      <c r="P207" s="24"/>
    </row>
  </sheetData>
  <mergeCells count="308">
    <mergeCell ref="A58:A68"/>
    <mergeCell ref="G179:G180"/>
    <mergeCell ref="A97:A101"/>
    <mergeCell ref="B98:B99"/>
    <mergeCell ref="B122:B124"/>
    <mergeCell ref="G163:G164"/>
    <mergeCell ref="B100:B101"/>
    <mergeCell ref="B104:B106"/>
    <mergeCell ref="B94:B95"/>
    <mergeCell ref="A103:A129"/>
    <mergeCell ref="A131:A146"/>
    <mergeCell ref="D174:D175"/>
    <mergeCell ref="F168:F169"/>
    <mergeCell ref="E174:E175"/>
    <mergeCell ref="C170:C171"/>
    <mergeCell ref="F172:F173"/>
    <mergeCell ref="D170:D171"/>
    <mergeCell ref="C172:C173"/>
    <mergeCell ref="E168:E169"/>
    <mergeCell ref="E170:E171"/>
    <mergeCell ref="B107:B109"/>
    <mergeCell ref="F163:F164"/>
    <mergeCell ref="V181:V182"/>
    <mergeCell ref="M181:M182"/>
    <mergeCell ref="G181:G182"/>
    <mergeCell ref="J179:J180"/>
    <mergeCell ref="K179:K180"/>
    <mergeCell ref="I179:I180"/>
    <mergeCell ref="I181:I182"/>
    <mergeCell ref="J181:J182"/>
    <mergeCell ref="H179:H180"/>
    <mergeCell ref="T176:T182"/>
    <mergeCell ref="O176:O177"/>
    <mergeCell ref="P176:P177"/>
    <mergeCell ref="Q176:Q177"/>
    <mergeCell ref="I176:I177"/>
    <mergeCell ref="O181:O182"/>
    <mergeCell ref="P181:P182"/>
    <mergeCell ref="P179:P180"/>
    <mergeCell ref="O179:O180"/>
    <mergeCell ref="J176:J177"/>
    <mergeCell ref="L176:L177"/>
    <mergeCell ref="M176:M177"/>
    <mergeCell ref="L181:L182"/>
    <mergeCell ref="K181:K182"/>
    <mergeCell ref="N179:N180"/>
    <mergeCell ref="K165:K166"/>
    <mergeCell ref="L179:L180"/>
    <mergeCell ref="M179:M180"/>
    <mergeCell ref="Q179:Q180"/>
    <mergeCell ref="N181:N182"/>
    <mergeCell ref="O170:O171"/>
    <mergeCell ref="O172:O173"/>
    <mergeCell ref="K176:K177"/>
    <mergeCell ref="K174:K175"/>
    <mergeCell ref="N176:N177"/>
    <mergeCell ref="R92:R95"/>
    <mergeCell ref="O163:O164"/>
    <mergeCell ref="L163:L164"/>
    <mergeCell ref="Q172:Q173"/>
    <mergeCell ref="Q170:Q171"/>
    <mergeCell ref="P165:P166"/>
    <mergeCell ref="O165:O166"/>
    <mergeCell ref="N168:N169"/>
    <mergeCell ref="O168:O169"/>
    <mergeCell ref="Q165:Q166"/>
    <mergeCell ref="J174:J175"/>
    <mergeCell ref="N165:N166"/>
    <mergeCell ref="M170:M171"/>
    <mergeCell ref="K168:K169"/>
    <mergeCell ref="L168:L169"/>
    <mergeCell ref="M168:M169"/>
    <mergeCell ref="L165:L166"/>
    <mergeCell ref="J165:J166"/>
    <mergeCell ref="J170:J171"/>
    <mergeCell ref="J168:J169"/>
    <mergeCell ref="J172:J173"/>
    <mergeCell ref="S163:S164"/>
    <mergeCell ref="I163:I164"/>
    <mergeCell ref="N163:N164"/>
    <mergeCell ref="K163:K164"/>
    <mergeCell ref="P163:P164"/>
    <mergeCell ref="Q163:Q164"/>
    <mergeCell ref="M165:M166"/>
    <mergeCell ref="N172:N173"/>
    <mergeCell ref="M172:M173"/>
    <mergeCell ref="U119:U121"/>
    <mergeCell ref="U122:U124"/>
    <mergeCell ref="U125:U127"/>
    <mergeCell ref="T110:T112"/>
    <mergeCell ref="M163:M164"/>
    <mergeCell ref="J163:J164"/>
    <mergeCell ref="T150:T158"/>
    <mergeCell ref="T125:T127"/>
    <mergeCell ref="T122:T124"/>
    <mergeCell ref="I153:K153"/>
    <mergeCell ref="U113:U115"/>
    <mergeCell ref="U110:U112"/>
    <mergeCell ref="U104:U106"/>
    <mergeCell ref="U107:U109"/>
    <mergeCell ref="U80:U90"/>
    <mergeCell ref="W163:W164"/>
    <mergeCell ref="V163:V166"/>
    <mergeCell ref="U93:U95"/>
    <mergeCell ref="U98:U99"/>
    <mergeCell ref="U116:U118"/>
    <mergeCell ref="T69:T79"/>
    <mergeCell ref="T80:T90"/>
    <mergeCell ref="U8:U9"/>
    <mergeCell ref="U10:U11"/>
    <mergeCell ref="U47:U57"/>
    <mergeCell ref="U69:U79"/>
    <mergeCell ref="U58:U68"/>
    <mergeCell ref="X176:X177"/>
    <mergeCell ref="V176:V177"/>
    <mergeCell ref="W176:W177"/>
    <mergeCell ref="W172:W173"/>
    <mergeCell ref="T47:T57"/>
    <mergeCell ref="U100:U101"/>
    <mergeCell ref="U163:U166"/>
    <mergeCell ref="T116:T118"/>
    <mergeCell ref="T165:T166"/>
    <mergeCell ref="T119:T121"/>
    <mergeCell ref="X181:X182"/>
    <mergeCell ref="T93:T95"/>
    <mergeCell ref="T8:T9"/>
    <mergeCell ref="T10:T11"/>
    <mergeCell ref="T12:T13"/>
    <mergeCell ref="T100:T101"/>
    <mergeCell ref="T104:T106"/>
    <mergeCell ref="X179:X180"/>
    <mergeCell ref="T113:T115"/>
    <mergeCell ref="V179:V180"/>
    <mergeCell ref="X165:X166"/>
    <mergeCell ref="X163:X164"/>
    <mergeCell ref="T21:T23"/>
    <mergeCell ref="W174:W175"/>
    <mergeCell ref="X174:X175"/>
    <mergeCell ref="V174:V175"/>
    <mergeCell ref="T168:T175"/>
    <mergeCell ref="T107:T109"/>
    <mergeCell ref="T98:T99"/>
    <mergeCell ref="X172:X173"/>
    <mergeCell ref="U176:U182"/>
    <mergeCell ref="P174:P175"/>
    <mergeCell ref="O174:O175"/>
    <mergeCell ref="S176:S182"/>
    <mergeCell ref="R176:R182"/>
    <mergeCell ref="W181:W182"/>
    <mergeCell ref="U172:U175"/>
    <mergeCell ref="W179:W180"/>
    <mergeCell ref="V172:V173"/>
    <mergeCell ref="Q181:Q182"/>
    <mergeCell ref="S172:S173"/>
    <mergeCell ref="P172:P173"/>
    <mergeCell ref="K172:K173"/>
    <mergeCell ref="L172:L173"/>
    <mergeCell ref="S174:S175"/>
    <mergeCell ref="Q174:Q175"/>
    <mergeCell ref="N174:N175"/>
    <mergeCell ref="M174:M175"/>
    <mergeCell ref="L174:L175"/>
    <mergeCell ref="X170:X171"/>
    <mergeCell ref="W170:W171"/>
    <mergeCell ref="N170:N171"/>
    <mergeCell ref="K170:K171"/>
    <mergeCell ref="L170:L171"/>
    <mergeCell ref="X168:X169"/>
    <mergeCell ref="P170:P171"/>
    <mergeCell ref="V170:V171"/>
    <mergeCell ref="S170:S171"/>
    <mergeCell ref="U168:U171"/>
    <mergeCell ref="B12:B13"/>
    <mergeCell ref="S165:S166"/>
    <mergeCell ref="V168:V169"/>
    <mergeCell ref="W168:W169"/>
    <mergeCell ref="S168:S169"/>
    <mergeCell ref="W165:W166"/>
    <mergeCell ref="Q168:Q169"/>
    <mergeCell ref="P168:P169"/>
    <mergeCell ref="T163:T164"/>
    <mergeCell ref="T58:T68"/>
    <mergeCell ref="B62:B63"/>
    <mergeCell ref="B71:B72"/>
    <mergeCell ref="F4:F5"/>
    <mergeCell ref="G4:G5"/>
    <mergeCell ref="B29:B30"/>
    <mergeCell ref="B31:B32"/>
    <mergeCell ref="B21:B23"/>
    <mergeCell ref="B39:B40"/>
    <mergeCell ref="B51:B52"/>
    <mergeCell ref="B60:B61"/>
    <mergeCell ref="B67:B68"/>
    <mergeCell ref="V4:V5"/>
    <mergeCell ref="R4:R5"/>
    <mergeCell ref="S4:S5"/>
    <mergeCell ref="U4:U5"/>
    <mergeCell ref="O4:O5"/>
    <mergeCell ref="L4:L5"/>
    <mergeCell ref="B41:B42"/>
    <mergeCell ref="N4:N5"/>
    <mergeCell ref="B53:B54"/>
    <mergeCell ref="P4:P5"/>
    <mergeCell ref="K4:K5"/>
    <mergeCell ref="J4:J5"/>
    <mergeCell ref="Q4:Q5"/>
    <mergeCell ref="X4:X5"/>
    <mergeCell ref="B65:B66"/>
    <mergeCell ref="B55:B56"/>
    <mergeCell ref="B8:B9"/>
    <mergeCell ref="B10:B11"/>
    <mergeCell ref="B49:B50"/>
    <mergeCell ref="B4:B5"/>
    <mergeCell ref="C4:C5"/>
    <mergeCell ref="D4:D5"/>
    <mergeCell ref="E4:E5"/>
    <mergeCell ref="U12:U13"/>
    <mergeCell ref="W4:W5"/>
    <mergeCell ref="H4:H5"/>
    <mergeCell ref="I4:I5"/>
    <mergeCell ref="T4:T5"/>
    <mergeCell ref="M4:M5"/>
    <mergeCell ref="A4:A5"/>
    <mergeCell ref="A93:A95"/>
    <mergeCell ref="A6:A23"/>
    <mergeCell ref="A47:A57"/>
    <mergeCell ref="A27:A36"/>
    <mergeCell ref="B33:B34"/>
    <mergeCell ref="B35:B36"/>
    <mergeCell ref="B19:B20"/>
    <mergeCell ref="B45:B46"/>
    <mergeCell ref="A37:A46"/>
    <mergeCell ref="A24:A26"/>
    <mergeCell ref="R21:R23"/>
    <mergeCell ref="U27:U36"/>
    <mergeCell ref="T27:T36"/>
    <mergeCell ref="T37:T46"/>
    <mergeCell ref="U37:U46"/>
    <mergeCell ref="S21:S23"/>
    <mergeCell ref="U21:U23"/>
    <mergeCell ref="B43:B44"/>
    <mergeCell ref="B78:B79"/>
    <mergeCell ref="F179:F180"/>
    <mergeCell ref="F170:F171"/>
    <mergeCell ref="D176:D177"/>
    <mergeCell ref="C174:C175"/>
    <mergeCell ref="F174:F175"/>
    <mergeCell ref="B82:B83"/>
    <mergeCell ref="B84:B85"/>
    <mergeCell ref="B87:B88"/>
    <mergeCell ref="B89:B90"/>
    <mergeCell ref="I165:I166"/>
    <mergeCell ref="H170:H171"/>
    <mergeCell ref="H174:H175"/>
    <mergeCell ref="I168:I169"/>
    <mergeCell ref="I174:I175"/>
    <mergeCell ref="I170:I171"/>
    <mergeCell ref="I172:I173"/>
    <mergeCell ref="G165:G166"/>
    <mergeCell ref="G176:G177"/>
    <mergeCell ref="B110:B112"/>
    <mergeCell ref="B125:B127"/>
    <mergeCell ref="E163:E164"/>
    <mergeCell ref="B119:B121"/>
    <mergeCell ref="B113:B115"/>
    <mergeCell ref="D163:D164"/>
    <mergeCell ref="B116:B118"/>
    <mergeCell ref="G172:G173"/>
    <mergeCell ref="C181:C182"/>
    <mergeCell ref="D181:D182"/>
    <mergeCell ref="D168:D169"/>
    <mergeCell ref="H163:H164"/>
    <mergeCell ref="C168:C169"/>
    <mergeCell ref="C165:C166"/>
    <mergeCell ref="E165:E166"/>
    <mergeCell ref="E179:E180"/>
    <mergeCell ref="H172:H173"/>
    <mergeCell ref="F165:F166"/>
    <mergeCell ref="A69:A91"/>
    <mergeCell ref="H183:H184"/>
    <mergeCell ref="H185:H186"/>
    <mergeCell ref="A163:A187"/>
    <mergeCell ref="A150:A161"/>
    <mergeCell ref="B172:B175"/>
    <mergeCell ref="C176:C177"/>
    <mergeCell ref="H176:H177"/>
    <mergeCell ref="H181:H182"/>
    <mergeCell ref="F181:F182"/>
    <mergeCell ref="G174:G175"/>
    <mergeCell ref="G168:G169"/>
    <mergeCell ref="H165:H166"/>
    <mergeCell ref="H168:H169"/>
    <mergeCell ref="G170:G171"/>
    <mergeCell ref="B185:B186"/>
    <mergeCell ref="E181:E182"/>
    <mergeCell ref="D172:D173"/>
    <mergeCell ref="D179:D180"/>
    <mergeCell ref="D165:D166"/>
    <mergeCell ref="B73:B74"/>
    <mergeCell ref="B76:B77"/>
    <mergeCell ref="C179:C180"/>
    <mergeCell ref="C163:C164"/>
    <mergeCell ref="F176:F177"/>
    <mergeCell ref="E176:E177"/>
    <mergeCell ref="E172:E173"/>
    <mergeCell ref="B163:B167"/>
    <mergeCell ref="B168:B171"/>
    <mergeCell ref="B176:B184"/>
  </mergeCells>
  <phoneticPr fontId="0" type="noConversion"/>
  <printOptions horizontalCentered="1"/>
  <pageMargins left="0" right="0" top="0" bottom="0" header="0.5" footer="0.5"/>
  <pageSetup paperSize="124" scale="4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5"/>
  <sheetViews>
    <sheetView zoomScale="80" zoomScaleNormal="80" workbookViewId="0">
      <selection activeCell="G28" sqref="G28"/>
    </sheetView>
  </sheetViews>
  <sheetFormatPr defaultRowHeight="12.75" x14ac:dyDescent="0.2"/>
  <sheetData>
    <row r="2" spans="2:14" ht="15.75" x14ac:dyDescent="0.25">
      <c r="B2" s="148"/>
      <c r="C2" s="712" t="s">
        <v>468</v>
      </c>
      <c r="D2" s="713"/>
      <c r="E2" s="713"/>
      <c r="F2" s="713"/>
      <c r="G2" s="713"/>
      <c r="H2" s="713"/>
      <c r="I2" s="713"/>
      <c r="J2" s="713"/>
      <c r="K2" s="713"/>
      <c r="L2" s="713"/>
      <c r="M2" s="713"/>
      <c r="N2" s="714"/>
    </row>
    <row r="3" spans="2:14" ht="15" x14ac:dyDescent="0.25">
      <c r="B3" s="148"/>
      <c r="C3" s="715" t="s">
        <v>469</v>
      </c>
      <c r="D3" s="716"/>
      <c r="E3" s="715" t="s">
        <v>470</v>
      </c>
      <c r="F3" s="716"/>
      <c r="G3" s="715" t="s">
        <v>471</v>
      </c>
      <c r="H3" s="716"/>
      <c r="I3" s="715" t="s">
        <v>472</v>
      </c>
      <c r="J3" s="716"/>
      <c r="K3" s="715" t="s">
        <v>473</v>
      </c>
      <c r="L3" s="716"/>
      <c r="M3" s="715" t="s">
        <v>474</v>
      </c>
      <c r="N3" s="716"/>
    </row>
    <row r="4" spans="2:14" ht="30" x14ac:dyDescent="0.25">
      <c r="B4" s="149" t="s">
        <v>475</v>
      </c>
      <c r="C4" s="150" t="s">
        <v>476</v>
      </c>
      <c r="D4" s="151" t="s">
        <v>477</v>
      </c>
      <c r="E4" s="150" t="s">
        <v>476</v>
      </c>
      <c r="F4" s="151" t="s">
        <v>477</v>
      </c>
      <c r="G4" s="150" t="s">
        <v>476</v>
      </c>
      <c r="H4" s="151" t="s">
        <v>477</v>
      </c>
      <c r="I4" s="150" t="s">
        <v>476</v>
      </c>
      <c r="J4" s="151" t="s">
        <v>477</v>
      </c>
      <c r="K4" s="150" t="s">
        <v>476</v>
      </c>
      <c r="L4" s="151" t="s">
        <v>477</v>
      </c>
      <c r="M4" s="150" t="s">
        <v>476</v>
      </c>
      <c r="N4" s="151" t="s">
        <v>477</v>
      </c>
    </row>
    <row r="5" spans="2:14" ht="15" x14ac:dyDescent="0.25">
      <c r="B5" s="152">
        <v>1</v>
      </c>
      <c r="C5" s="152">
        <v>82</v>
      </c>
      <c r="D5" s="152">
        <v>1</v>
      </c>
      <c r="E5" s="152">
        <v>82</v>
      </c>
      <c r="F5" s="152">
        <v>0</v>
      </c>
      <c r="G5" s="152">
        <v>82</v>
      </c>
      <c r="H5" s="152">
        <v>3</v>
      </c>
      <c r="I5" s="152">
        <v>82</v>
      </c>
      <c r="J5" s="152">
        <v>1</v>
      </c>
      <c r="K5" s="152">
        <v>82</v>
      </c>
      <c r="L5" s="152">
        <v>7</v>
      </c>
      <c r="M5" s="152">
        <v>82</v>
      </c>
      <c r="N5" s="152">
        <v>6</v>
      </c>
    </row>
    <row r="6" spans="2:14" ht="15" x14ac:dyDescent="0.25">
      <c r="B6" s="152">
        <v>2</v>
      </c>
      <c r="C6" s="152">
        <v>51</v>
      </c>
      <c r="D6" s="152">
        <v>5</v>
      </c>
      <c r="E6" s="152">
        <v>51</v>
      </c>
      <c r="F6" s="152">
        <v>1</v>
      </c>
      <c r="G6" s="152">
        <v>51</v>
      </c>
      <c r="H6" s="152">
        <v>3</v>
      </c>
      <c r="I6" s="152">
        <v>51</v>
      </c>
      <c r="J6" s="152">
        <v>3</v>
      </c>
      <c r="K6" s="152">
        <v>51</v>
      </c>
      <c r="L6" s="152">
        <v>5</v>
      </c>
      <c r="M6" s="152">
        <v>51</v>
      </c>
      <c r="N6" s="152">
        <v>1</v>
      </c>
    </row>
    <row r="7" spans="2:14" ht="15" x14ac:dyDescent="0.25">
      <c r="B7" s="152">
        <v>3</v>
      </c>
      <c r="C7" s="152">
        <v>28</v>
      </c>
      <c r="D7" s="152">
        <v>2</v>
      </c>
      <c r="E7" s="152">
        <v>28</v>
      </c>
      <c r="F7" s="152">
        <v>1</v>
      </c>
      <c r="G7" s="152">
        <v>28</v>
      </c>
      <c r="H7" s="152">
        <v>3</v>
      </c>
      <c r="I7" s="152">
        <v>28</v>
      </c>
      <c r="J7" s="152">
        <v>3</v>
      </c>
      <c r="K7" s="152">
        <v>28</v>
      </c>
      <c r="L7" s="152">
        <v>1</v>
      </c>
      <c r="M7" s="152">
        <v>28</v>
      </c>
      <c r="N7" s="152">
        <v>1</v>
      </c>
    </row>
    <row r="8" spans="2:14" ht="15" x14ac:dyDescent="0.25">
      <c r="B8" s="153" t="s">
        <v>478</v>
      </c>
      <c r="C8" s="154">
        <f>SUM(C5:C7)</f>
        <v>161</v>
      </c>
      <c r="D8" s="154">
        <f t="shared" ref="D8:N8" si="0">SUM(D5:D7)</f>
        <v>8</v>
      </c>
      <c r="E8" s="154">
        <f t="shared" si="0"/>
        <v>161</v>
      </c>
      <c r="F8" s="154">
        <f t="shared" si="0"/>
        <v>2</v>
      </c>
      <c r="G8" s="154">
        <f t="shared" si="0"/>
        <v>161</v>
      </c>
      <c r="H8" s="154">
        <f t="shared" si="0"/>
        <v>9</v>
      </c>
      <c r="I8" s="154">
        <f t="shared" si="0"/>
        <v>161</v>
      </c>
      <c r="J8" s="154">
        <f t="shared" si="0"/>
        <v>7</v>
      </c>
      <c r="K8" s="154">
        <f t="shared" si="0"/>
        <v>161</v>
      </c>
      <c r="L8" s="154">
        <f t="shared" si="0"/>
        <v>13</v>
      </c>
      <c r="M8" s="154">
        <f t="shared" si="0"/>
        <v>161</v>
      </c>
      <c r="N8" s="154">
        <f t="shared" si="0"/>
        <v>8</v>
      </c>
    </row>
    <row r="10" spans="2:14" ht="15" x14ac:dyDescent="0.25">
      <c r="B10" s="148"/>
      <c r="C10" s="715" t="s">
        <v>479</v>
      </c>
      <c r="D10" s="716"/>
      <c r="E10" s="715" t="s">
        <v>480</v>
      </c>
      <c r="F10" s="716"/>
      <c r="G10" s="715" t="s">
        <v>481</v>
      </c>
      <c r="H10" s="716"/>
      <c r="I10" s="715" t="s">
        <v>482</v>
      </c>
      <c r="J10" s="716"/>
      <c r="K10" s="715" t="s">
        <v>483</v>
      </c>
      <c r="L10" s="716"/>
      <c r="M10" s="715" t="s">
        <v>484</v>
      </c>
      <c r="N10" s="716"/>
    </row>
    <row r="11" spans="2:14" ht="30" x14ac:dyDescent="0.25">
      <c r="B11" s="149" t="s">
        <v>475</v>
      </c>
      <c r="C11" s="150" t="s">
        <v>476</v>
      </c>
      <c r="D11" s="151" t="s">
        <v>477</v>
      </c>
      <c r="E11" s="150" t="s">
        <v>476</v>
      </c>
      <c r="F11" s="151" t="s">
        <v>477</v>
      </c>
      <c r="G11" s="150" t="s">
        <v>476</v>
      </c>
      <c r="H11" s="151" t="s">
        <v>477</v>
      </c>
      <c r="I11" s="150" t="s">
        <v>476</v>
      </c>
      <c r="J11" s="151" t="s">
        <v>477</v>
      </c>
      <c r="K11" s="150" t="s">
        <v>476</v>
      </c>
      <c r="L11" s="151" t="s">
        <v>477</v>
      </c>
      <c r="M11" s="150" t="s">
        <v>476</v>
      </c>
      <c r="N11" s="151" t="s">
        <v>477</v>
      </c>
    </row>
    <row r="12" spans="2:14" ht="15" x14ac:dyDescent="0.25">
      <c r="B12" s="152">
        <v>1</v>
      </c>
      <c r="C12" s="152">
        <v>82</v>
      </c>
      <c r="D12" s="152">
        <v>1</v>
      </c>
      <c r="E12" s="152">
        <v>82</v>
      </c>
      <c r="F12" s="152">
        <v>0</v>
      </c>
      <c r="G12" s="152">
        <v>82</v>
      </c>
      <c r="H12" s="152"/>
      <c r="I12" s="152">
        <v>82</v>
      </c>
      <c r="J12" s="152"/>
      <c r="K12" s="152">
        <v>82</v>
      </c>
      <c r="L12" s="152"/>
      <c r="M12" s="152">
        <v>82</v>
      </c>
      <c r="N12" s="152"/>
    </row>
    <row r="13" spans="2:14" ht="15" x14ac:dyDescent="0.25">
      <c r="B13" s="152">
        <v>2</v>
      </c>
      <c r="C13" s="152">
        <v>51</v>
      </c>
      <c r="D13" s="152">
        <v>5</v>
      </c>
      <c r="E13" s="152">
        <v>51</v>
      </c>
      <c r="F13" s="152">
        <v>3</v>
      </c>
      <c r="G13" s="152">
        <v>51</v>
      </c>
      <c r="H13" s="152"/>
      <c r="I13" s="152">
        <v>51</v>
      </c>
      <c r="J13" s="152"/>
      <c r="K13" s="152">
        <v>51</v>
      </c>
      <c r="L13" s="152"/>
      <c r="M13" s="152">
        <v>51</v>
      </c>
      <c r="N13" s="152"/>
    </row>
    <row r="14" spans="2:14" ht="15" x14ac:dyDescent="0.25">
      <c r="B14" s="152">
        <v>3</v>
      </c>
      <c r="C14" s="152">
        <v>28</v>
      </c>
      <c r="D14" s="152">
        <v>3</v>
      </c>
      <c r="E14" s="152">
        <v>28</v>
      </c>
      <c r="F14" s="152">
        <v>3</v>
      </c>
      <c r="G14" s="152">
        <v>28</v>
      </c>
      <c r="H14" s="152"/>
      <c r="I14" s="152">
        <v>28</v>
      </c>
      <c r="J14" s="152"/>
      <c r="K14" s="152">
        <v>28</v>
      </c>
      <c r="L14" s="152"/>
      <c r="M14" s="152">
        <v>28</v>
      </c>
      <c r="N14" s="152"/>
    </row>
    <row r="15" spans="2:14" ht="15" x14ac:dyDescent="0.25">
      <c r="B15" s="153" t="s">
        <v>478</v>
      </c>
      <c r="C15" s="154">
        <f>SUM(C12:C14)</f>
        <v>161</v>
      </c>
      <c r="D15" s="154">
        <f>SUM(D12:D14)</f>
        <v>9</v>
      </c>
      <c r="E15" s="154">
        <f t="shared" ref="E15:N15" si="1">SUM(E12:E14)</f>
        <v>161</v>
      </c>
      <c r="F15" s="154">
        <f t="shared" si="1"/>
        <v>6</v>
      </c>
      <c r="G15" s="154">
        <f t="shared" si="1"/>
        <v>161</v>
      </c>
      <c r="H15" s="154">
        <f t="shared" si="1"/>
        <v>0</v>
      </c>
      <c r="I15" s="154">
        <f t="shared" si="1"/>
        <v>161</v>
      </c>
      <c r="J15" s="154">
        <f t="shared" si="1"/>
        <v>0</v>
      </c>
      <c r="K15" s="154">
        <f t="shared" si="1"/>
        <v>161</v>
      </c>
      <c r="L15" s="154">
        <f t="shared" si="1"/>
        <v>0</v>
      </c>
      <c r="M15" s="154">
        <f t="shared" si="1"/>
        <v>161</v>
      </c>
      <c r="N15" s="154">
        <f t="shared" si="1"/>
        <v>0</v>
      </c>
    </row>
  </sheetData>
  <mergeCells count="13">
    <mergeCell ref="C10:D10"/>
    <mergeCell ref="E10:F10"/>
    <mergeCell ref="G10:H10"/>
    <mergeCell ref="I10:J10"/>
    <mergeCell ref="K10:L10"/>
    <mergeCell ref="M10:N10"/>
    <mergeCell ref="C2:N2"/>
    <mergeCell ref="C3:D3"/>
    <mergeCell ref="E3:F3"/>
    <mergeCell ref="G3:H3"/>
    <mergeCell ref="I3:J3"/>
    <mergeCell ref="K3:L3"/>
    <mergeCell ref="M3:N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88"/>
  <sheetViews>
    <sheetView tabSelected="1" topLeftCell="B160" zoomScaleNormal="100" workbookViewId="0">
      <selection activeCell="N11" sqref="N11"/>
    </sheetView>
  </sheetViews>
  <sheetFormatPr defaultColWidth="19.28515625" defaultRowHeight="12.75" x14ac:dyDescent="0.2"/>
  <cols>
    <col min="1" max="1" width="41.28515625" style="21" customWidth="1"/>
    <col min="2" max="2" width="42.28515625" style="4" customWidth="1"/>
    <col min="3" max="3" width="26.28515625" style="201" customWidth="1"/>
    <col min="4" max="4" width="19.42578125" style="529" customWidth="1"/>
    <col min="5" max="5" width="44.85546875" style="425" customWidth="1"/>
    <col min="6" max="6" width="23.7109375" style="201" hidden="1" customWidth="1"/>
    <col min="7" max="7" width="22.5703125" style="201" hidden="1" customWidth="1"/>
    <col min="8" max="8" width="22.28515625" style="428" hidden="1" customWidth="1"/>
    <col min="9" max="9" width="34.7109375" style="201" hidden="1" customWidth="1"/>
    <col min="10" max="10" width="17.140625" style="464" hidden="1" customWidth="1"/>
    <col min="11" max="11" width="25" style="464" hidden="1" customWidth="1"/>
    <col min="12" max="12" width="38.140625" style="201" customWidth="1"/>
    <col min="13" max="13" width="46.28515625" style="201" customWidth="1"/>
    <col min="14" max="14" width="85.7109375" style="201" customWidth="1"/>
    <col min="15" max="16" width="25.5703125" style="201" customWidth="1"/>
    <col min="17" max="17" width="13.7109375" style="201" customWidth="1"/>
    <col min="18" max="16384" width="19.28515625" style="201"/>
  </cols>
  <sheetData>
    <row r="1" spans="1:17" ht="33" x14ac:dyDescent="0.2">
      <c r="A1" s="455" t="s">
        <v>124</v>
      </c>
      <c r="B1" s="456" t="s">
        <v>139</v>
      </c>
      <c r="C1" s="453" t="s">
        <v>88</v>
      </c>
      <c r="D1" s="453" t="s">
        <v>583</v>
      </c>
      <c r="E1" s="453" t="s">
        <v>8</v>
      </c>
      <c r="F1" s="453" t="s">
        <v>127</v>
      </c>
      <c r="G1" s="455" t="s">
        <v>125</v>
      </c>
      <c r="H1" s="453" t="s">
        <v>568</v>
      </c>
      <c r="I1" s="454" t="s">
        <v>486</v>
      </c>
      <c r="J1" s="465" t="s">
        <v>571</v>
      </c>
      <c r="K1" s="465" t="s">
        <v>572</v>
      </c>
      <c r="L1" s="466" t="s">
        <v>573</v>
      </c>
      <c r="M1" s="453" t="s">
        <v>134</v>
      </c>
      <c r="N1" s="457" t="s">
        <v>570</v>
      </c>
      <c r="O1" s="458" t="s">
        <v>106</v>
      </c>
      <c r="P1" s="457" t="s">
        <v>87</v>
      </c>
      <c r="Q1" s="455" t="s">
        <v>126</v>
      </c>
    </row>
    <row r="2" spans="1:17" s="215" customFormat="1" ht="38.25" x14ac:dyDescent="0.2">
      <c r="A2" s="605" t="s">
        <v>515</v>
      </c>
      <c r="B2" s="246" t="s">
        <v>523</v>
      </c>
      <c r="C2" s="228" t="s">
        <v>102</v>
      </c>
      <c r="D2" s="230" t="s">
        <v>13</v>
      </c>
      <c r="E2" s="229" t="s">
        <v>524</v>
      </c>
      <c r="F2" s="233">
        <v>1</v>
      </c>
      <c r="G2" s="233">
        <v>3</v>
      </c>
      <c r="H2" s="230">
        <v>8.5000000000000006E-2</v>
      </c>
      <c r="I2" s="245">
        <v>0.95</v>
      </c>
      <c r="J2" s="461">
        <f>(8/H2)*I2</f>
        <v>89.411764705882348</v>
      </c>
      <c r="K2" s="430">
        <f>20/J2</f>
        <v>0.22368421052631579</v>
      </c>
      <c r="L2" s="538">
        <v>43504</v>
      </c>
      <c r="M2" s="520" t="s">
        <v>577</v>
      </c>
      <c r="N2" s="445" t="s">
        <v>579</v>
      </c>
      <c r="O2" s="17" t="s">
        <v>578</v>
      </c>
      <c r="P2" s="48" t="s">
        <v>346</v>
      </c>
      <c r="Q2" s="233">
        <v>3</v>
      </c>
    </row>
    <row r="3" spans="1:17" s="227" customFormat="1" ht="15" x14ac:dyDescent="0.2">
      <c r="A3" s="606"/>
      <c r="B3" s="514" t="s">
        <v>144</v>
      </c>
      <c r="C3" s="217" t="s">
        <v>46</v>
      </c>
      <c r="D3" s="218" t="s">
        <v>13</v>
      </c>
      <c r="E3" s="217" t="s">
        <v>50</v>
      </c>
      <c r="F3" s="226">
        <v>1</v>
      </c>
      <c r="G3" s="226">
        <v>3</v>
      </c>
      <c r="H3" s="224">
        <v>0.16</v>
      </c>
      <c r="I3" s="225">
        <v>0.9</v>
      </c>
      <c r="J3" s="461">
        <f>(8/H3)*I3</f>
        <v>45</v>
      </c>
      <c r="K3" s="430">
        <f>12/J3</f>
        <v>0.26666666666666666</v>
      </c>
      <c r="L3" s="221">
        <v>43435</v>
      </c>
      <c r="M3" s="138"/>
      <c r="N3" s="138"/>
      <c r="O3" s="139"/>
      <c r="P3" s="115" t="s">
        <v>346</v>
      </c>
      <c r="Q3" s="226">
        <v>3</v>
      </c>
    </row>
    <row r="4" spans="1:17" s="215" customFormat="1" ht="14.25" x14ac:dyDescent="0.2">
      <c r="A4" s="606"/>
      <c r="B4" s="581" t="s">
        <v>525</v>
      </c>
      <c r="C4" s="570" t="s">
        <v>98</v>
      </c>
      <c r="D4" s="224" t="s">
        <v>13</v>
      </c>
      <c r="E4" s="217" t="s">
        <v>97</v>
      </c>
      <c r="F4" s="555">
        <v>3</v>
      </c>
      <c r="G4" s="233">
        <v>2</v>
      </c>
      <c r="H4" s="626">
        <v>0.65</v>
      </c>
      <c r="I4" s="460">
        <v>0.8</v>
      </c>
      <c r="J4" s="764">
        <f>(8/H4)*I4</f>
        <v>9.8461538461538467</v>
      </c>
      <c r="K4" s="664">
        <f>20/27</f>
        <v>0.7407407407407407</v>
      </c>
      <c r="L4" s="538">
        <v>43504</v>
      </c>
      <c r="M4" s="45"/>
      <c r="N4" s="12"/>
      <c r="O4" s="13"/>
      <c r="P4" s="48" t="s">
        <v>346</v>
      </c>
      <c r="Q4" s="233">
        <v>3</v>
      </c>
    </row>
    <row r="5" spans="1:17" s="227" customFormat="1" ht="15" x14ac:dyDescent="0.2">
      <c r="A5" s="606"/>
      <c r="B5" s="582"/>
      <c r="C5" s="217">
        <v>90891</v>
      </c>
      <c r="D5" s="218">
        <v>12305757</v>
      </c>
      <c r="E5" s="217" t="s">
        <v>36</v>
      </c>
      <c r="F5" s="381">
        <v>6</v>
      </c>
      <c r="G5" s="226">
        <v>2</v>
      </c>
      <c r="H5" s="628"/>
      <c r="I5" s="213">
        <v>0.8</v>
      </c>
      <c r="J5" s="766"/>
      <c r="K5" s="717"/>
      <c r="L5" s="221">
        <v>43524</v>
      </c>
      <c r="M5" s="123"/>
      <c r="N5" s="123"/>
      <c r="O5" s="516" t="s">
        <v>13</v>
      </c>
      <c r="P5" s="115" t="s">
        <v>575</v>
      </c>
      <c r="Q5" s="226">
        <v>2</v>
      </c>
    </row>
    <row r="6" spans="1:17" s="215" customFormat="1" ht="271.7" customHeight="1" x14ac:dyDescent="0.2">
      <c r="A6" s="606"/>
      <c r="B6" s="581" t="s">
        <v>526</v>
      </c>
      <c r="C6" s="282" t="s">
        <v>96</v>
      </c>
      <c r="D6" s="224" t="s">
        <v>13</v>
      </c>
      <c r="E6" s="217" t="s">
        <v>97</v>
      </c>
      <c r="F6" s="553">
        <v>3</v>
      </c>
      <c r="G6" s="233">
        <v>2</v>
      </c>
      <c r="H6" s="626">
        <v>0.65</v>
      </c>
      <c r="I6" s="623">
        <v>0.8</v>
      </c>
      <c r="J6" s="764">
        <f t="shared" ref="J6:J17" si="0">(8/H6)*I6</f>
        <v>9.8461538461538467</v>
      </c>
      <c r="K6" s="718"/>
      <c r="L6" s="231">
        <v>43504</v>
      </c>
      <c r="M6" s="580" t="s">
        <v>656</v>
      </c>
      <c r="N6" s="445" t="s">
        <v>641</v>
      </c>
      <c r="O6" s="132"/>
      <c r="P6" s="48" t="s">
        <v>346</v>
      </c>
      <c r="Q6" s="233">
        <v>2</v>
      </c>
    </row>
    <row r="7" spans="1:17" s="215" customFormat="1" ht="14.25" x14ac:dyDescent="0.2">
      <c r="A7" s="606"/>
      <c r="B7" s="582"/>
      <c r="C7" s="282">
        <v>95206</v>
      </c>
      <c r="D7" s="224">
        <v>12316922</v>
      </c>
      <c r="E7" s="217" t="s">
        <v>36</v>
      </c>
      <c r="F7" s="554">
        <v>6</v>
      </c>
      <c r="G7" s="239">
        <v>2</v>
      </c>
      <c r="H7" s="628"/>
      <c r="I7" s="625"/>
      <c r="J7" s="766"/>
      <c r="K7" s="430"/>
      <c r="L7" s="221">
        <v>43524</v>
      </c>
      <c r="M7" s="128"/>
      <c r="N7" s="128"/>
      <c r="O7" s="133"/>
      <c r="P7" s="48" t="s">
        <v>346</v>
      </c>
      <c r="Q7" s="239">
        <v>2</v>
      </c>
    </row>
    <row r="8" spans="1:17" s="215" customFormat="1" ht="25.5" x14ac:dyDescent="0.2">
      <c r="A8" s="606"/>
      <c r="B8" s="728" t="s">
        <v>527</v>
      </c>
      <c r="C8" s="282" t="s">
        <v>304</v>
      </c>
      <c r="D8" s="224" t="s">
        <v>13</v>
      </c>
      <c r="E8" s="217" t="s">
        <v>97</v>
      </c>
      <c r="F8" s="552">
        <v>3</v>
      </c>
      <c r="G8" s="233">
        <v>2</v>
      </c>
      <c r="H8" s="626">
        <v>0.65</v>
      </c>
      <c r="I8" s="623">
        <v>0.8</v>
      </c>
      <c r="J8" s="764">
        <f t="shared" si="0"/>
        <v>9.8461538461538467</v>
      </c>
      <c r="K8" s="430"/>
      <c r="L8" s="241">
        <v>43414</v>
      </c>
      <c r="M8" s="445" t="s">
        <v>655</v>
      </c>
      <c r="N8" s="445" t="s">
        <v>640</v>
      </c>
      <c r="O8" s="13" t="s">
        <v>13</v>
      </c>
      <c r="P8" s="48" t="s">
        <v>346</v>
      </c>
      <c r="Q8" s="233">
        <v>2</v>
      </c>
    </row>
    <row r="9" spans="1:17" s="215" customFormat="1" ht="14.25" x14ac:dyDescent="0.2">
      <c r="A9" s="606"/>
      <c r="B9" s="729"/>
      <c r="C9" s="282">
        <v>90038</v>
      </c>
      <c r="D9" s="224">
        <v>12200404</v>
      </c>
      <c r="E9" s="217" t="s">
        <v>36</v>
      </c>
      <c r="F9" s="551">
        <v>6</v>
      </c>
      <c r="G9" s="239">
        <v>2</v>
      </c>
      <c r="H9" s="628"/>
      <c r="I9" s="625"/>
      <c r="J9" s="766"/>
      <c r="K9" s="430"/>
      <c r="L9" s="221">
        <v>43524</v>
      </c>
      <c r="M9" s="130"/>
      <c r="N9" s="130"/>
      <c r="O9" s="133"/>
      <c r="P9" s="48" t="s">
        <v>346</v>
      </c>
      <c r="Q9" s="239">
        <v>2</v>
      </c>
    </row>
    <row r="10" spans="1:17" s="215" customFormat="1" ht="15" x14ac:dyDescent="0.2">
      <c r="A10" s="606"/>
      <c r="B10" s="564" t="s">
        <v>214</v>
      </c>
      <c r="C10" s="217" t="s">
        <v>13</v>
      </c>
      <c r="D10" s="218" t="s">
        <v>636</v>
      </c>
      <c r="E10" s="217" t="s">
        <v>634</v>
      </c>
      <c r="F10" s="226"/>
      <c r="G10" s="226"/>
      <c r="H10" s="224"/>
      <c r="I10" s="225"/>
      <c r="J10" s="462"/>
      <c r="K10" s="475"/>
      <c r="L10" s="42">
        <v>43692</v>
      </c>
      <c r="M10" s="431"/>
      <c r="N10" s="190"/>
      <c r="O10" s="176"/>
      <c r="P10" s="48" t="s">
        <v>346</v>
      </c>
      <c r="Q10" s="191" t="s">
        <v>13</v>
      </c>
    </row>
    <row r="11" spans="1:17" s="215" customFormat="1" ht="30" x14ac:dyDescent="0.2">
      <c r="A11" s="606"/>
      <c r="B11" s="243" t="s">
        <v>528</v>
      </c>
      <c r="C11" s="229" t="s">
        <v>58</v>
      </c>
      <c r="D11" s="232" t="s">
        <v>13</v>
      </c>
      <c r="E11" s="229" t="s">
        <v>43</v>
      </c>
      <c r="F11" s="230">
        <v>1</v>
      </c>
      <c r="G11" s="230">
        <v>3</v>
      </c>
      <c r="H11" s="230">
        <v>0.11</v>
      </c>
      <c r="I11" s="245">
        <v>0.85</v>
      </c>
      <c r="J11" s="461">
        <f t="shared" si="0"/>
        <v>61.81818181818182</v>
      </c>
      <c r="K11" s="430">
        <f>12/J11</f>
        <v>0.19411764705882353</v>
      </c>
      <c r="L11" s="241">
        <v>43482</v>
      </c>
      <c r="M11" s="145"/>
      <c r="N11" s="146"/>
      <c r="O11" s="139"/>
      <c r="P11" s="48" t="s">
        <v>346</v>
      </c>
      <c r="Q11" s="230">
        <v>3</v>
      </c>
    </row>
    <row r="12" spans="1:17" s="215" customFormat="1" ht="30" x14ac:dyDescent="0.2">
      <c r="A12" s="606"/>
      <c r="B12" s="246" t="s">
        <v>179</v>
      </c>
      <c r="C12" s="228" t="s">
        <v>100</v>
      </c>
      <c r="D12" s="230" t="s">
        <v>13</v>
      </c>
      <c r="E12" s="229" t="s">
        <v>101</v>
      </c>
      <c r="F12" s="233">
        <v>1</v>
      </c>
      <c r="G12" s="233">
        <v>3</v>
      </c>
      <c r="H12" s="230">
        <v>0.05</v>
      </c>
      <c r="I12" s="245">
        <v>0.95</v>
      </c>
      <c r="J12" s="461">
        <f t="shared" si="0"/>
        <v>152</v>
      </c>
      <c r="K12" s="430">
        <f>30/J12</f>
        <v>0.19736842105263158</v>
      </c>
      <c r="L12" s="538">
        <v>43504</v>
      </c>
      <c r="M12" s="12"/>
      <c r="N12" s="12"/>
      <c r="O12" s="13"/>
      <c r="P12" s="48" t="s">
        <v>346</v>
      </c>
      <c r="Q12" s="233">
        <v>2</v>
      </c>
    </row>
    <row r="13" spans="1:17" s="215" customFormat="1" ht="30" x14ac:dyDescent="0.2">
      <c r="A13" s="606"/>
      <c r="B13" s="246" t="s">
        <v>141</v>
      </c>
      <c r="C13" s="228" t="s">
        <v>393</v>
      </c>
      <c r="D13" s="230" t="s">
        <v>13</v>
      </c>
      <c r="E13" s="229" t="s">
        <v>217</v>
      </c>
      <c r="F13" s="233">
        <v>1</v>
      </c>
      <c r="G13" s="233">
        <v>3</v>
      </c>
      <c r="H13" s="230">
        <v>0.42</v>
      </c>
      <c r="I13" s="245">
        <v>0.85</v>
      </c>
      <c r="J13" s="461">
        <f t="shared" si="0"/>
        <v>16.19047619047619</v>
      </c>
      <c r="K13" s="459">
        <f>20/32</f>
        <v>0.625</v>
      </c>
      <c r="L13" s="231">
        <v>43442</v>
      </c>
      <c r="M13" s="12"/>
      <c r="N13" s="12"/>
      <c r="O13" s="13"/>
      <c r="P13" s="48" t="s">
        <v>346</v>
      </c>
      <c r="Q13" s="233">
        <v>3</v>
      </c>
    </row>
    <row r="14" spans="1:17" s="215" customFormat="1" ht="30" x14ac:dyDescent="0.2">
      <c r="A14" s="606"/>
      <c r="B14" s="246" t="s">
        <v>141</v>
      </c>
      <c r="C14" s="228" t="s">
        <v>392</v>
      </c>
      <c r="D14" s="230" t="s">
        <v>13</v>
      </c>
      <c r="E14" s="229" t="s">
        <v>217</v>
      </c>
      <c r="F14" s="233">
        <v>1</v>
      </c>
      <c r="G14" s="233">
        <v>3</v>
      </c>
      <c r="H14" s="230">
        <v>0.42</v>
      </c>
      <c r="I14" s="245">
        <v>0.85</v>
      </c>
      <c r="J14" s="461">
        <f t="shared" si="0"/>
        <v>16.19047619047619</v>
      </c>
      <c r="K14" s="411"/>
      <c r="L14" s="231">
        <v>43414</v>
      </c>
      <c r="M14" s="12"/>
      <c r="N14" s="12"/>
      <c r="O14" s="67"/>
      <c r="P14" s="48" t="s">
        <v>346</v>
      </c>
      <c r="Q14" s="233">
        <v>3</v>
      </c>
    </row>
    <row r="15" spans="1:17" s="215" customFormat="1" ht="15" x14ac:dyDescent="0.2">
      <c r="A15" s="606"/>
      <c r="B15" s="246" t="s">
        <v>398</v>
      </c>
      <c r="C15" s="228" t="s">
        <v>399</v>
      </c>
      <c r="D15" s="230" t="s">
        <v>13</v>
      </c>
      <c r="E15" s="229" t="s">
        <v>398</v>
      </c>
      <c r="F15" s="233">
        <v>1</v>
      </c>
      <c r="G15" s="233">
        <v>3</v>
      </c>
      <c r="H15" s="230">
        <v>0.25</v>
      </c>
      <c r="I15" s="245">
        <v>0.9</v>
      </c>
      <c r="J15" s="461">
        <f t="shared" si="0"/>
        <v>28.8</v>
      </c>
      <c r="K15" s="430">
        <f>25/J15</f>
        <v>0.86805555555555558</v>
      </c>
      <c r="L15" s="538">
        <v>43504</v>
      </c>
      <c r="M15" s="12"/>
      <c r="N15" s="12"/>
      <c r="O15" s="67"/>
      <c r="P15" s="48" t="s">
        <v>346</v>
      </c>
      <c r="Q15" s="233">
        <v>3</v>
      </c>
    </row>
    <row r="16" spans="1:17" s="215" customFormat="1" ht="14.25" x14ac:dyDescent="0.2">
      <c r="A16" s="606"/>
      <c r="B16" s="760" t="s">
        <v>504</v>
      </c>
      <c r="C16" s="440" t="s">
        <v>211</v>
      </c>
      <c r="D16" s="525" t="s">
        <v>13</v>
      </c>
      <c r="E16" s="440" t="s">
        <v>44</v>
      </c>
      <c r="F16" s="444">
        <v>2</v>
      </c>
      <c r="G16" s="444">
        <v>3</v>
      </c>
      <c r="H16" s="444">
        <v>0.3</v>
      </c>
      <c r="I16" s="353">
        <v>0.85</v>
      </c>
      <c r="J16" s="461">
        <f t="shared" si="0"/>
        <v>22.666666666666668</v>
      </c>
      <c r="K16" s="459">
        <f>44/60</f>
        <v>0.73333333333333328</v>
      </c>
      <c r="L16" s="441">
        <v>43482</v>
      </c>
      <c r="M16" s="519"/>
      <c r="N16" s="518"/>
      <c r="O16" s="442"/>
      <c r="P16" s="443" t="s">
        <v>346</v>
      </c>
      <c r="Q16" s="444">
        <v>3</v>
      </c>
    </row>
    <row r="17" spans="1:17" s="215" customFormat="1" ht="178.5" x14ac:dyDescent="0.2">
      <c r="A17" s="606"/>
      <c r="B17" s="760"/>
      <c r="C17" s="440" t="s">
        <v>368</v>
      </c>
      <c r="D17" s="525" t="s">
        <v>13</v>
      </c>
      <c r="E17" s="440" t="s">
        <v>44</v>
      </c>
      <c r="F17" s="444">
        <v>2</v>
      </c>
      <c r="G17" s="444">
        <v>3</v>
      </c>
      <c r="H17" s="444">
        <v>0.3</v>
      </c>
      <c r="I17" s="353">
        <v>0.85</v>
      </c>
      <c r="J17" s="461">
        <f t="shared" si="0"/>
        <v>22.666666666666668</v>
      </c>
      <c r="K17" s="459">
        <f>44/60</f>
        <v>0.73333333333333328</v>
      </c>
      <c r="L17" s="441">
        <v>43525</v>
      </c>
      <c r="M17" s="519" t="s">
        <v>643</v>
      </c>
      <c r="N17" s="518" t="s">
        <v>644</v>
      </c>
      <c r="O17" s="446" t="s">
        <v>645</v>
      </c>
      <c r="P17" s="443" t="s">
        <v>346</v>
      </c>
      <c r="Q17" s="444">
        <v>3</v>
      </c>
    </row>
    <row r="18" spans="1:17" s="22" customFormat="1" ht="15" x14ac:dyDescent="0.2">
      <c r="A18" s="606"/>
      <c r="B18" s="581" t="s">
        <v>529</v>
      </c>
      <c r="C18" s="468" t="s">
        <v>69</v>
      </c>
      <c r="D18" s="470" t="s">
        <v>13</v>
      </c>
      <c r="E18" s="469" t="s">
        <v>40</v>
      </c>
      <c r="F18" s="470" t="s">
        <v>456</v>
      </c>
      <c r="G18" s="470" t="s">
        <v>456</v>
      </c>
      <c r="H18" s="471" t="s">
        <v>569</v>
      </c>
      <c r="I18" s="476" t="s">
        <v>569</v>
      </c>
      <c r="J18" s="477" t="s">
        <v>13</v>
      </c>
      <c r="K18" s="478" t="s">
        <v>569</v>
      </c>
      <c r="L18" s="476" t="s">
        <v>569</v>
      </c>
      <c r="M18" s="88" t="s">
        <v>345</v>
      </c>
      <c r="N18" s="12"/>
      <c r="O18" s="13"/>
      <c r="P18" s="727" t="s">
        <v>347</v>
      </c>
      <c r="Q18" s="259" t="s">
        <v>456</v>
      </c>
    </row>
    <row r="19" spans="1:17" s="215" customFormat="1" ht="15" x14ac:dyDescent="0.2">
      <c r="A19" s="607"/>
      <c r="B19" s="582"/>
      <c r="C19" s="472" t="s">
        <v>13</v>
      </c>
      <c r="D19" s="526" t="s">
        <v>13</v>
      </c>
      <c r="E19" s="473" t="s">
        <v>0</v>
      </c>
      <c r="F19" s="470" t="s">
        <v>456</v>
      </c>
      <c r="G19" s="470" t="s">
        <v>456</v>
      </c>
      <c r="H19" s="471" t="s">
        <v>569</v>
      </c>
      <c r="I19" s="476" t="s">
        <v>569</v>
      </c>
      <c r="J19" s="477" t="s">
        <v>13</v>
      </c>
      <c r="K19" s="478" t="s">
        <v>569</v>
      </c>
      <c r="L19" s="476" t="s">
        <v>569</v>
      </c>
      <c r="M19" s="45" t="s">
        <v>363</v>
      </c>
      <c r="N19" s="66"/>
      <c r="O19" s="65"/>
      <c r="P19" s="727"/>
      <c r="Q19" s="259" t="s">
        <v>456</v>
      </c>
    </row>
    <row r="20" spans="1:17" s="215" customFormat="1" ht="15" x14ac:dyDescent="0.2">
      <c r="A20" s="605" t="s">
        <v>516</v>
      </c>
      <c r="B20" s="505" t="s">
        <v>315</v>
      </c>
      <c r="C20" s="228" t="s">
        <v>13</v>
      </c>
      <c r="D20" s="230" t="s">
        <v>585</v>
      </c>
      <c r="E20" s="217" t="s">
        <v>317</v>
      </c>
      <c r="F20" s="233">
        <v>1</v>
      </c>
      <c r="G20" s="233">
        <v>1</v>
      </c>
      <c r="H20" s="239">
        <v>0.41</v>
      </c>
      <c r="I20" s="267">
        <v>0.95</v>
      </c>
      <c r="J20" s="461">
        <f>(8/H20)*I20</f>
        <v>18.536585365853657</v>
      </c>
      <c r="K20" s="461">
        <f>20/J20</f>
        <v>1.0789473684210527</v>
      </c>
      <c r="L20" s="221">
        <v>43365</v>
      </c>
      <c r="M20" s="62"/>
      <c r="N20" s="63"/>
      <c r="O20" s="69"/>
      <c r="P20" s="48" t="s">
        <v>346</v>
      </c>
      <c r="Q20" s="233">
        <v>3</v>
      </c>
    </row>
    <row r="21" spans="1:17" s="215" customFormat="1" ht="15" x14ac:dyDescent="0.2">
      <c r="A21" s="606"/>
      <c r="B21" s="505" t="s">
        <v>316</v>
      </c>
      <c r="C21" s="217" t="s">
        <v>221</v>
      </c>
      <c r="D21" s="218" t="s">
        <v>587</v>
      </c>
      <c r="E21" s="217" t="s">
        <v>586</v>
      </c>
      <c r="F21" s="233">
        <v>1</v>
      </c>
      <c r="G21" s="233">
        <v>2</v>
      </c>
      <c r="H21" s="239">
        <v>0.12</v>
      </c>
      <c r="I21" s="267">
        <v>0.95</v>
      </c>
      <c r="J21" s="461">
        <f>(8/H21)*I21</f>
        <v>63.333333333333336</v>
      </c>
      <c r="K21" s="461">
        <f>20/J21</f>
        <v>0.31578947368421051</v>
      </c>
      <c r="L21" s="221">
        <v>43365</v>
      </c>
      <c r="M21" s="62"/>
      <c r="N21" s="63"/>
      <c r="O21" s="69"/>
      <c r="P21" s="48" t="s">
        <v>346</v>
      </c>
      <c r="Q21" s="233"/>
    </row>
    <row r="22" spans="1:17" s="215" customFormat="1" ht="30" x14ac:dyDescent="0.2">
      <c r="A22" s="607"/>
      <c r="B22" s="269" t="s">
        <v>517</v>
      </c>
      <c r="C22" s="228">
        <v>90913</v>
      </c>
      <c r="D22" s="230">
        <v>12315717</v>
      </c>
      <c r="E22" s="229" t="s">
        <v>36</v>
      </c>
      <c r="F22" s="239">
        <v>6</v>
      </c>
      <c r="G22" s="239">
        <v>2</v>
      </c>
      <c r="H22" s="230">
        <v>0.08</v>
      </c>
      <c r="I22" s="245">
        <v>0.95</v>
      </c>
      <c r="J22" s="461">
        <f>(8/H22)*I22</f>
        <v>95</v>
      </c>
      <c r="K22" s="461">
        <f>20/J22</f>
        <v>0.21052631578947367</v>
      </c>
      <c r="L22" s="221">
        <v>43524</v>
      </c>
      <c r="M22" s="66"/>
      <c r="N22" s="66"/>
      <c r="O22" s="65"/>
      <c r="P22" s="48" t="s">
        <v>346</v>
      </c>
      <c r="Q22" s="239">
        <v>2</v>
      </c>
    </row>
    <row r="23" spans="1:17" s="215" customFormat="1" ht="25.5" x14ac:dyDescent="0.2">
      <c r="A23" s="637" t="s">
        <v>530</v>
      </c>
      <c r="B23" s="271" t="s">
        <v>518</v>
      </c>
      <c r="C23" s="272" t="s">
        <v>456</v>
      </c>
      <c r="D23" s="226" t="s">
        <v>394</v>
      </c>
      <c r="E23" s="273" t="s">
        <v>208</v>
      </c>
      <c r="F23" s="226">
        <v>5</v>
      </c>
      <c r="G23" s="226">
        <v>1</v>
      </c>
      <c r="H23" s="626">
        <v>5.72</v>
      </c>
      <c r="I23" s="623">
        <v>0.8</v>
      </c>
      <c r="J23" s="461" t="s">
        <v>13</v>
      </c>
      <c r="K23" s="459" t="s">
        <v>13</v>
      </c>
      <c r="L23" s="539">
        <v>43440</v>
      </c>
      <c r="M23" s="574" t="s">
        <v>649</v>
      </c>
      <c r="N23" s="574" t="s">
        <v>650</v>
      </c>
      <c r="O23" s="575" t="s">
        <v>13</v>
      </c>
      <c r="P23" s="48" t="s">
        <v>346</v>
      </c>
      <c r="Q23" s="226">
        <v>1</v>
      </c>
    </row>
    <row r="24" spans="1:17" s="215" customFormat="1" ht="30" x14ac:dyDescent="0.2">
      <c r="A24" s="711"/>
      <c r="B24" s="269" t="s">
        <v>519</v>
      </c>
      <c r="C24" s="228">
        <v>81029</v>
      </c>
      <c r="D24" s="282" t="s">
        <v>34</v>
      </c>
      <c r="E24" s="229" t="s">
        <v>39</v>
      </c>
      <c r="F24" s="239">
        <v>7</v>
      </c>
      <c r="G24" s="239">
        <v>1</v>
      </c>
      <c r="H24" s="627"/>
      <c r="I24" s="624"/>
      <c r="J24" s="461" t="s">
        <v>13</v>
      </c>
      <c r="K24" s="409" t="s">
        <v>13</v>
      </c>
      <c r="L24" s="241">
        <v>43123</v>
      </c>
      <c r="M24" s="66"/>
      <c r="N24" s="66"/>
      <c r="O24" s="65"/>
      <c r="P24" s="48" t="s">
        <v>346</v>
      </c>
      <c r="Q24" s="239">
        <v>1</v>
      </c>
    </row>
    <row r="25" spans="1:17" s="227" customFormat="1" ht="14.25" x14ac:dyDescent="0.2">
      <c r="A25" s="711"/>
      <c r="B25" s="730" t="s">
        <v>520</v>
      </c>
      <c r="C25" s="291">
        <v>2489</v>
      </c>
      <c r="D25" s="274" t="s">
        <v>429</v>
      </c>
      <c r="E25" s="274" t="s">
        <v>77</v>
      </c>
      <c r="F25" s="226">
        <v>24</v>
      </c>
      <c r="G25" s="226">
        <v>1</v>
      </c>
      <c r="H25" s="627"/>
      <c r="I25" s="624"/>
      <c r="J25" s="732">
        <f>(8/H23)*I23</f>
        <v>1.118881118881119</v>
      </c>
      <c r="K25" s="736">
        <f>20/26.88</f>
        <v>0.74404761904761907</v>
      </c>
      <c r="L25" s="221">
        <v>43629</v>
      </c>
      <c r="M25" s="62"/>
      <c r="N25" s="62"/>
      <c r="O25" s="503"/>
      <c r="P25" s="115" t="s">
        <v>346</v>
      </c>
      <c r="Q25" s="226">
        <v>1</v>
      </c>
    </row>
    <row r="26" spans="1:17" s="227" customFormat="1" ht="14.25" x14ac:dyDescent="0.2">
      <c r="A26" s="711"/>
      <c r="B26" s="731"/>
      <c r="C26" s="217" t="s">
        <v>32</v>
      </c>
      <c r="D26" s="217" t="s">
        <v>384</v>
      </c>
      <c r="E26" s="217" t="s">
        <v>21</v>
      </c>
      <c r="F26" s="226">
        <v>16</v>
      </c>
      <c r="G26" s="226">
        <v>1</v>
      </c>
      <c r="H26" s="627"/>
      <c r="I26" s="624"/>
      <c r="J26" s="733"/>
      <c r="K26" s="736"/>
      <c r="L26" s="221">
        <v>43666</v>
      </c>
      <c r="M26" s="183"/>
      <c r="N26" s="183"/>
      <c r="O26" s="71"/>
      <c r="P26" s="115" t="s">
        <v>346</v>
      </c>
      <c r="Q26" s="226">
        <v>1</v>
      </c>
    </row>
    <row r="27" spans="1:17" s="227" customFormat="1" ht="15" x14ac:dyDescent="0.2">
      <c r="A27" s="711"/>
      <c r="B27" s="730" t="s">
        <v>521</v>
      </c>
      <c r="C27" s="217" t="s">
        <v>13</v>
      </c>
      <c r="D27" s="217" t="s">
        <v>293</v>
      </c>
      <c r="E27" s="217" t="s">
        <v>77</v>
      </c>
      <c r="F27" s="226">
        <v>24</v>
      </c>
      <c r="G27" s="226">
        <v>1</v>
      </c>
      <c r="H27" s="627"/>
      <c r="I27" s="624"/>
      <c r="J27" s="732">
        <f>(8/H23)*I23</f>
        <v>1.118881118881119</v>
      </c>
      <c r="K27" s="736"/>
      <c r="L27" s="221">
        <v>43565</v>
      </c>
      <c r="M27" s="502"/>
      <c r="N27" s="502"/>
      <c r="O27" s="69"/>
      <c r="P27" s="115" t="s">
        <v>346</v>
      </c>
      <c r="Q27" s="226">
        <v>1</v>
      </c>
    </row>
    <row r="28" spans="1:17" s="227" customFormat="1" ht="14.25" x14ac:dyDescent="0.2">
      <c r="A28" s="711"/>
      <c r="B28" s="731"/>
      <c r="C28" s="217">
        <v>81014</v>
      </c>
      <c r="D28" s="217" t="s">
        <v>27</v>
      </c>
      <c r="E28" s="217" t="s">
        <v>21</v>
      </c>
      <c r="F28" s="226"/>
      <c r="G28" s="226">
        <v>1</v>
      </c>
      <c r="H28" s="627"/>
      <c r="I28" s="624"/>
      <c r="J28" s="733"/>
      <c r="K28" s="736"/>
      <c r="L28" s="221">
        <v>43509</v>
      </c>
      <c r="M28" s="183"/>
      <c r="N28" s="183"/>
      <c r="O28" s="71"/>
      <c r="P28" s="115" t="s">
        <v>346</v>
      </c>
      <c r="Q28" s="226"/>
    </row>
    <row r="29" spans="1:17" s="227" customFormat="1" ht="14.25" x14ac:dyDescent="0.2">
      <c r="A29" s="711"/>
      <c r="B29" s="730" t="s">
        <v>522</v>
      </c>
      <c r="C29" s="282" t="s">
        <v>13</v>
      </c>
      <c r="D29" s="217" t="s">
        <v>232</v>
      </c>
      <c r="E29" s="274" t="s">
        <v>77</v>
      </c>
      <c r="F29" s="226">
        <v>24</v>
      </c>
      <c r="G29" s="226">
        <v>1</v>
      </c>
      <c r="H29" s="627"/>
      <c r="I29" s="624"/>
      <c r="J29" s="732">
        <f>(8/H23)*I23</f>
        <v>1.118881118881119</v>
      </c>
      <c r="K29" s="736"/>
      <c r="L29" s="221">
        <v>43567</v>
      </c>
      <c r="M29" s="62"/>
      <c r="N29" s="62"/>
      <c r="O29" s="69"/>
      <c r="P29" s="115" t="s">
        <v>346</v>
      </c>
      <c r="Q29" s="226"/>
    </row>
    <row r="30" spans="1:17" s="227" customFormat="1" ht="14.25" x14ac:dyDescent="0.2">
      <c r="A30" s="711"/>
      <c r="B30" s="730"/>
      <c r="C30" s="282">
        <v>81021</v>
      </c>
      <c r="D30" s="217" t="s">
        <v>388</v>
      </c>
      <c r="E30" s="217" t="s">
        <v>21</v>
      </c>
      <c r="F30" s="226">
        <v>16</v>
      </c>
      <c r="G30" s="226">
        <v>1</v>
      </c>
      <c r="H30" s="627"/>
      <c r="I30" s="624"/>
      <c r="J30" s="733"/>
      <c r="K30" s="736"/>
      <c r="L30" s="221">
        <v>43509</v>
      </c>
      <c r="M30" s="62"/>
      <c r="N30" s="62"/>
      <c r="O30" s="69"/>
      <c r="P30" s="115" t="s">
        <v>346</v>
      </c>
      <c r="Q30" s="226">
        <v>1</v>
      </c>
    </row>
    <row r="31" spans="1:17" s="227" customFormat="1" ht="14.25" x14ac:dyDescent="0.2">
      <c r="A31" s="711"/>
      <c r="B31" s="730" t="s">
        <v>531</v>
      </c>
      <c r="C31" s="282" t="s">
        <v>13</v>
      </c>
      <c r="D31" s="217" t="s">
        <v>588</v>
      </c>
      <c r="E31" s="274" t="s">
        <v>77</v>
      </c>
      <c r="F31" s="226">
        <v>24</v>
      </c>
      <c r="G31" s="226">
        <v>1</v>
      </c>
      <c r="H31" s="627"/>
      <c r="I31" s="624"/>
      <c r="J31" s="732">
        <f>(8/H23)*I23</f>
        <v>1.118881118881119</v>
      </c>
      <c r="K31" s="736"/>
      <c r="L31" s="221">
        <v>43644</v>
      </c>
      <c r="M31" s="62"/>
      <c r="N31" s="62"/>
      <c r="O31" s="69"/>
      <c r="P31" s="115" t="s">
        <v>346</v>
      </c>
      <c r="Q31" s="226"/>
    </row>
    <row r="32" spans="1:17" s="227" customFormat="1" ht="14.25" x14ac:dyDescent="0.2">
      <c r="A32" s="723"/>
      <c r="B32" s="730"/>
      <c r="C32" s="282">
        <v>81020</v>
      </c>
      <c r="D32" s="217" t="s">
        <v>369</v>
      </c>
      <c r="E32" s="217" t="s">
        <v>21</v>
      </c>
      <c r="F32" s="226">
        <v>16</v>
      </c>
      <c r="G32" s="226">
        <v>1</v>
      </c>
      <c r="H32" s="628"/>
      <c r="I32" s="625"/>
      <c r="J32" s="733"/>
      <c r="K32" s="737"/>
      <c r="L32" s="221">
        <v>43509</v>
      </c>
      <c r="M32" s="62"/>
      <c r="N32" s="62"/>
      <c r="O32" s="69"/>
      <c r="P32" s="115" t="s">
        <v>346</v>
      </c>
      <c r="Q32" s="226">
        <v>1</v>
      </c>
    </row>
    <row r="33" spans="1:17" s="227" customFormat="1" ht="15" x14ac:dyDescent="0.2">
      <c r="A33" s="605" t="s">
        <v>532</v>
      </c>
      <c r="B33" s="271" t="s">
        <v>533</v>
      </c>
      <c r="C33" s="282" t="s">
        <v>456</v>
      </c>
      <c r="D33" s="282" t="s">
        <v>233</v>
      </c>
      <c r="E33" s="285" t="s">
        <v>208</v>
      </c>
      <c r="F33" s="226">
        <v>6</v>
      </c>
      <c r="G33" s="226">
        <v>1</v>
      </c>
      <c r="H33" s="626">
        <v>5.72</v>
      </c>
      <c r="I33" s="623">
        <v>0.8</v>
      </c>
      <c r="J33" s="461" t="s">
        <v>13</v>
      </c>
      <c r="K33" s="462" t="s">
        <v>13</v>
      </c>
      <c r="L33" s="234">
        <v>43596</v>
      </c>
      <c r="M33" s="49"/>
      <c r="N33" s="49"/>
      <c r="O33" s="71"/>
      <c r="P33" s="48" t="s">
        <v>346</v>
      </c>
      <c r="Q33" s="226"/>
    </row>
    <row r="34" spans="1:17" s="215" customFormat="1" ht="30" x14ac:dyDescent="0.2">
      <c r="A34" s="606"/>
      <c r="B34" s="269" t="s">
        <v>534</v>
      </c>
      <c r="C34" s="228">
        <v>81033</v>
      </c>
      <c r="D34" s="282" t="s">
        <v>255</v>
      </c>
      <c r="E34" s="217" t="s">
        <v>39</v>
      </c>
      <c r="F34" s="239">
        <v>7</v>
      </c>
      <c r="G34" s="239">
        <v>1</v>
      </c>
      <c r="H34" s="627"/>
      <c r="I34" s="624"/>
      <c r="J34" s="461" t="s">
        <v>13</v>
      </c>
      <c r="K34" s="461" t="s">
        <v>13</v>
      </c>
      <c r="L34" s="241">
        <v>43489</v>
      </c>
      <c r="M34" s="12"/>
      <c r="N34" s="12"/>
      <c r="O34" s="17"/>
      <c r="P34" s="48" t="s">
        <v>346</v>
      </c>
      <c r="Q34" s="239"/>
    </row>
    <row r="35" spans="1:17" s="227" customFormat="1" ht="14.25" x14ac:dyDescent="0.2">
      <c r="A35" s="606"/>
      <c r="B35" s="730" t="s">
        <v>535</v>
      </c>
      <c r="C35" s="282" t="s">
        <v>13</v>
      </c>
      <c r="D35" s="282" t="s">
        <v>427</v>
      </c>
      <c r="E35" s="274" t="s">
        <v>77</v>
      </c>
      <c r="F35" s="226">
        <v>24</v>
      </c>
      <c r="G35" s="226">
        <v>1</v>
      </c>
      <c r="H35" s="627"/>
      <c r="I35" s="624"/>
      <c r="J35" s="732">
        <f>(8/H33)*I33</f>
        <v>1.118881118881119</v>
      </c>
      <c r="K35" s="735">
        <f>20/26.85</f>
        <v>0.74487895716945995</v>
      </c>
      <c r="L35" s="221">
        <v>43567</v>
      </c>
      <c r="M35" s="62"/>
      <c r="N35" s="62"/>
      <c r="O35" s="69"/>
      <c r="P35" s="115" t="s">
        <v>346</v>
      </c>
      <c r="Q35" s="226"/>
    </row>
    <row r="36" spans="1:17" s="227" customFormat="1" ht="14.25" x14ac:dyDescent="0.2">
      <c r="A36" s="606"/>
      <c r="B36" s="731"/>
      <c r="C36" s="217">
        <v>81008</v>
      </c>
      <c r="D36" s="217" t="s">
        <v>22</v>
      </c>
      <c r="E36" s="217" t="s">
        <v>21</v>
      </c>
      <c r="F36" s="226">
        <v>24</v>
      </c>
      <c r="G36" s="226">
        <v>1</v>
      </c>
      <c r="H36" s="627"/>
      <c r="I36" s="624"/>
      <c r="J36" s="733"/>
      <c r="K36" s="736"/>
      <c r="L36" s="221">
        <v>43558</v>
      </c>
      <c r="M36" s="183"/>
      <c r="N36" s="183"/>
      <c r="O36" s="71"/>
      <c r="P36" s="115" t="s">
        <v>346</v>
      </c>
      <c r="Q36" s="226"/>
    </row>
    <row r="37" spans="1:17" s="227" customFormat="1" ht="28.5" x14ac:dyDescent="0.2">
      <c r="A37" s="606"/>
      <c r="B37" s="730" t="s">
        <v>536</v>
      </c>
      <c r="C37" s="217" t="s">
        <v>13</v>
      </c>
      <c r="D37" s="217" t="s">
        <v>294</v>
      </c>
      <c r="E37" s="217" t="s">
        <v>77</v>
      </c>
      <c r="F37" s="226">
        <v>24</v>
      </c>
      <c r="G37" s="226">
        <v>1</v>
      </c>
      <c r="H37" s="627"/>
      <c r="I37" s="624"/>
      <c r="J37" s="732">
        <f>(8/H33)*I33</f>
        <v>1.118881118881119</v>
      </c>
      <c r="K37" s="736"/>
      <c r="L37" s="221">
        <v>43657</v>
      </c>
      <c r="M37" s="62"/>
      <c r="N37" s="62"/>
      <c r="O37" s="69"/>
      <c r="P37" s="115" t="s">
        <v>346</v>
      </c>
      <c r="Q37" s="226"/>
    </row>
    <row r="38" spans="1:17" s="227" customFormat="1" ht="14.25" x14ac:dyDescent="0.2">
      <c r="A38" s="606"/>
      <c r="B38" s="731"/>
      <c r="C38" s="282">
        <v>81018</v>
      </c>
      <c r="D38" s="282" t="s">
        <v>80</v>
      </c>
      <c r="E38" s="217" t="s">
        <v>21</v>
      </c>
      <c r="F38" s="226">
        <v>24</v>
      </c>
      <c r="G38" s="226">
        <v>1</v>
      </c>
      <c r="H38" s="627"/>
      <c r="I38" s="624"/>
      <c r="J38" s="733"/>
      <c r="K38" s="736"/>
      <c r="L38" s="221">
        <v>43511</v>
      </c>
      <c r="M38" s="183"/>
      <c r="N38" s="183"/>
      <c r="O38" s="71"/>
      <c r="P38" s="115" t="s">
        <v>346</v>
      </c>
      <c r="Q38" s="226"/>
    </row>
    <row r="39" spans="1:17" s="227" customFormat="1" ht="15" x14ac:dyDescent="0.2">
      <c r="A39" s="606"/>
      <c r="B39" s="730" t="s">
        <v>537</v>
      </c>
      <c r="C39" s="282" t="s">
        <v>13</v>
      </c>
      <c r="D39" s="282" t="s">
        <v>224</v>
      </c>
      <c r="E39" s="274" t="s">
        <v>77</v>
      </c>
      <c r="F39" s="226">
        <v>24</v>
      </c>
      <c r="G39" s="226">
        <v>1</v>
      </c>
      <c r="H39" s="627"/>
      <c r="I39" s="624"/>
      <c r="J39" s="732">
        <f>(8/H33)*I33</f>
        <v>1.118881118881119</v>
      </c>
      <c r="K39" s="736"/>
      <c r="L39" s="221">
        <v>43628</v>
      </c>
      <c r="M39" s="502"/>
      <c r="N39" s="502"/>
      <c r="O39" s="69"/>
      <c r="P39" s="115" t="s">
        <v>346</v>
      </c>
      <c r="Q39" s="226"/>
    </row>
    <row r="40" spans="1:17" s="227" customFormat="1" ht="14.25" x14ac:dyDescent="0.2">
      <c r="A40" s="606"/>
      <c r="B40" s="730"/>
      <c r="C40" s="282">
        <v>81009</v>
      </c>
      <c r="D40" s="282" t="s">
        <v>23</v>
      </c>
      <c r="E40" s="217" t="s">
        <v>21</v>
      </c>
      <c r="F40" s="226">
        <v>24</v>
      </c>
      <c r="G40" s="226">
        <v>1</v>
      </c>
      <c r="H40" s="627"/>
      <c r="I40" s="624"/>
      <c r="J40" s="733"/>
      <c r="K40" s="736"/>
      <c r="L40" s="221">
        <v>43558</v>
      </c>
      <c r="M40" s="62"/>
      <c r="N40" s="62"/>
      <c r="O40" s="69"/>
      <c r="P40" s="115" t="s">
        <v>346</v>
      </c>
      <c r="Q40" s="226"/>
    </row>
    <row r="41" spans="1:17" s="227" customFormat="1" ht="14.25" x14ac:dyDescent="0.2">
      <c r="A41" s="606"/>
      <c r="B41" s="730" t="s">
        <v>538</v>
      </c>
      <c r="C41" s="282" t="s">
        <v>13</v>
      </c>
      <c r="D41" s="282" t="s">
        <v>259</v>
      </c>
      <c r="E41" s="274" t="s">
        <v>77</v>
      </c>
      <c r="F41" s="226">
        <v>24</v>
      </c>
      <c r="G41" s="226">
        <v>1</v>
      </c>
      <c r="H41" s="627"/>
      <c r="I41" s="624"/>
      <c r="J41" s="732">
        <f>(8/H33)*I33</f>
        <v>1.118881118881119</v>
      </c>
      <c r="K41" s="736"/>
      <c r="L41" s="221">
        <v>43657</v>
      </c>
      <c r="M41" s="62"/>
      <c r="N41" s="62"/>
      <c r="O41" s="69"/>
      <c r="P41" s="115" t="s">
        <v>346</v>
      </c>
      <c r="Q41" s="226"/>
    </row>
    <row r="42" spans="1:17" s="227" customFormat="1" ht="14.25" x14ac:dyDescent="0.2">
      <c r="A42" s="607"/>
      <c r="B42" s="730"/>
      <c r="C42" s="282">
        <v>81016</v>
      </c>
      <c r="D42" s="282" t="s">
        <v>28</v>
      </c>
      <c r="E42" s="217" t="s">
        <v>21</v>
      </c>
      <c r="F42" s="226">
        <v>24</v>
      </c>
      <c r="G42" s="226">
        <v>1</v>
      </c>
      <c r="H42" s="628"/>
      <c r="I42" s="625"/>
      <c r="J42" s="733"/>
      <c r="K42" s="737"/>
      <c r="L42" s="221">
        <v>43511</v>
      </c>
      <c r="M42" s="183"/>
      <c r="N42" s="183"/>
      <c r="O42" s="71"/>
      <c r="P42" s="115" t="s">
        <v>346</v>
      </c>
      <c r="Q42" s="226"/>
    </row>
    <row r="43" spans="1:17" s="227" customFormat="1" ht="30" x14ac:dyDescent="0.2">
      <c r="A43" s="605" t="s">
        <v>539</v>
      </c>
      <c r="B43" s="271" t="s">
        <v>540</v>
      </c>
      <c r="C43" s="282" t="s">
        <v>456</v>
      </c>
      <c r="D43" s="282" t="s">
        <v>238</v>
      </c>
      <c r="E43" s="505" t="s">
        <v>208</v>
      </c>
      <c r="F43" s="226">
        <v>6</v>
      </c>
      <c r="G43" s="226">
        <v>1</v>
      </c>
      <c r="H43" s="626">
        <v>5.72</v>
      </c>
      <c r="I43" s="623">
        <v>0.8</v>
      </c>
      <c r="J43" s="462" t="s">
        <v>13</v>
      </c>
      <c r="K43" s="462" t="s">
        <v>13</v>
      </c>
      <c r="L43" s="234">
        <v>43596</v>
      </c>
      <c r="M43" s="288"/>
      <c r="N43" s="288"/>
      <c r="O43" s="71"/>
      <c r="P43" s="115" t="s">
        <v>346</v>
      </c>
      <c r="Q43" s="226"/>
    </row>
    <row r="44" spans="1:17" s="227" customFormat="1" ht="30" x14ac:dyDescent="0.2">
      <c r="A44" s="606"/>
      <c r="B44" s="271" t="s">
        <v>540</v>
      </c>
      <c r="C44" s="282">
        <v>81030</v>
      </c>
      <c r="D44" s="282" t="s">
        <v>7</v>
      </c>
      <c r="E44" s="289" t="s">
        <v>39</v>
      </c>
      <c r="F44" s="226">
        <v>7</v>
      </c>
      <c r="G44" s="226">
        <v>1</v>
      </c>
      <c r="H44" s="627"/>
      <c r="I44" s="624"/>
      <c r="J44" s="462" t="s">
        <v>13</v>
      </c>
      <c r="K44" s="462" t="s">
        <v>13</v>
      </c>
      <c r="L44" s="221">
        <v>43491</v>
      </c>
      <c r="M44" s="479"/>
      <c r="N44" s="479"/>
      <c r="O44" s="70"/>
      <c r="P44" s="115" t="s">
        <v>346</v>
      </c>
      <c r="Q44" s="226">
        <v>1</v>
      </c>
    </row>
    <row r="45" spans="1:17" s="227" customFormat="1" ht="14.25" x14ac:dyDescent="0.2">
      <c r="A45" s="606"/>
      <c r="B45" s="730" t="s">
        <v>541</v>
      </c>
      <c r="C45" s="282">
        <v>81013</v>
      </c>
      <c r="D45" s="217" t="s">
        <v>26</v>
      </c>
      <c r="E45" s="217" t="s">
        <v>21</v>
      </c>
      <c r="F45" s="226">
        <v>24</v>
      </c>
      <c r="G45" s="226">
        <v>1</v>
      </c>
      <c r="H45" s="627"/>
      <c r="I45" s="624"/>
      <c r="J45" s="732">
        <f>(8/H43)*I43</f>
        <v>1.118881118881119</v>
      </c>
      <c r="K45" s="664">
        <f>20/26.85</f>
        <v>0.74487895716945995</v>
      </c>
      <c r="L45" s="221">
        <v>43510</v>
      </c>
      <c r="M45" s="504"/>
      <c r="N45" s="183"/>
      <c r="O45" s="71"/>
      <c r="P45" s="115" t="s">
        <v>346</v>
      </c>
      <c r="Q45" s="226">
        <v>1</v>
      </c>
    </row>
    <row r="46" spans="1:17" s="227" customFormat="1" ht="14.25" x14ac:dyDescent="0.2">
      <c r="A46" s="606"/>
      <c r="B46" s="730"/>
      <c r="C46" s="282" t="s">
        <v>13</v>
      </c>
      <c r="D46" s="217" t="s">
        <v>234</v>
      </c>
      <c r="E46" s="217" t="s">
        <v>77</v>
      </c>
      <c r="F46" s="226">
        <v>24</v>
      </c>
      <c r="G46" s="226">
        <v>1</v>
      </c>
      <c r="H46" s="627"/>
      <c r="I46" s="624"/>
      <c r="J46" s="733"/>
      <c r="K46" s="665"/>
      <c r="L46" s="221">
        <v>43657</v>
      </c>
      <c r="M46" s="62"/>
      <c r="N46" s="62"/>
      <c r="O46" s="69"/>
      <c r="P46" s="115" t="s">
        <v>346</v>
      </c>
      <c r="Q46" s="226">
        <v>1</v>
      </c>
    </row>
    <row r="47" spans="1:17" s="227" customFormat="1" ht="15" x14ac:dyDescent="0.2">
      <c r="A47" s="606"/>
      <c r="B47" s="730" t="s">
        <v>542</v>
      </c>
      <c r="C47" s="282" t="s">
        <v>13</v>
      </c>
      <c r="D47" s="217" t="s">
        <v>589</v>
      </c>
      <c r="E47" s="217" t="s">
        <v>77</v>
      </c>
      <c r="F47" s="226">
        <v>24</v>
      </c>
      <c r="G47" s="226">
        <v>1</v>
      </c>
      <c r="H47" s="627"/>
      <c r="I47" s="624"/>
      <c r="J47" s="732">
        <f>(8/H43)*I43</f>
        <v>1.118881118881119</v>
      </c>
      <c r="K47" s="665"/>
      <c r="L47" s="221">
        <v>43658</v>
      </c>
      <c r="M47" s="502"/>
      <c r="N47" s="502"/>
      <c r="O47" s="69"/>
      <c r="P47" s="115" t="s">
        <v>346</v>
      </c>
      <c r="Q47" s="226">
        <v>1</v>
      </c>
    </row>
    <row r="48" spans="1:17" s="227" customFormat="1" ht="15.75" x14ac:dyDescent="0.2">
      <c r="A48" s="606"/>
      <c r="B48" s="731"/>
      <c r="C48" s="282">
        <v>81012</v>
      </c>
      <c r="D48" s="217" t="s">
        <v>25</v>
      </c>
      <c r="E48" s="217" t="s">
        <v>21</v>
      </c>
      <c r="F48" s="226">
        <v>24</v>
      </c>
      <c r="G48" s="226">
        <v>1</v>
      </c>
      <c r="H48" s="627"/>
      <c r="I48" s="624"/>
      <c r="J48" s="733"/>
      <c r="K48" s="665"/>
      <c r="L48" s="221">
        <v>43510</v>
      </c>
      <c r="M48" s="515"/>
      <c r="N48" s="515"/>
      <c r="O48" s="71"/>
      <c r="P48" s="115" t="s">
        <v>346</v>
      </c>
      <c r="Q48" s="226">
        <v>1</v>
      </c>
    </row>
    <row r="49" spans="1:17" s="227" customFormat="1" ht="14.25" x14ac:dyDescent="0.2">
      <c r="A49" s="606"/>
      <c r="B49" s="730" t="s">
        <v>543</v>
      </c>
      <c r="C49" s="272" t="s">
        <v>13</v>
      </c>
      <c r="D49" s="274" t="s">
        <v>267</v>
      </c>
      <c r="E49" s="274" t="s">
        <v>77</v>
      </c>
      <c r="F49" s="226">
        <v>24</v>
      </c>
      <c r="G49" s="226">
        <v>1</v>
      </c>
      <c r="H49" s="627"/>
      <c r="I49" s="624"/>
      <c r="J49" s="732">
        <f>(8/H43)*I43</f>
        <v>1.118881118881119</v>
      </c>
      <c r="K49" s="665"/>
      <c r="L49" s="221">
        <v>43658</v>
      </c>
      <c r="M49" s="62"/>
      <c r="N49" s="62"/>
      <c r="O49" s="69"/>
      <c r="P49" s="115" t="s">
        <v>346</v>
      </c>
      <c r="Q49" s="226">
        <v>1</v>
      </c>
    </row>
    <row r="50" spans="1:17" s="227" customFormat="1" ht="14.25" x14ac:dyDescent="0.2">
      <c r="A50" s="606"/>
      <c r="B50" s="731"/>
      <c r="C50" s="282">
        <v>81019</v>
      </c>
      <c r="D50" s="217" t="s">
        <v>253</v>
      </c>
      <c r="E50" s="217" t="s">
        <v>21</v>
      </c>
      <c r="F50" s="226">
        <v>24</v>
      </c>
      <c r="G50" s="226">
        <v>1</v>
      </c>
      <c r="H50" s="627"/>
      <c r="I50" s="624"/>
      <c r="J50" s="733"/>
      <c r="K50" s="665"/>
      <c r="L50" s="221">
        <v>43511</v>
      </c>
      <c r="M50" s="504"/>
      <c r="N50" s="183"/>
      <c r="O50" s="71"/>
      <c r="P50" s="115" t="s">
        <v>346</v>
      </c>
      <c r="Q50" s="226">
        <v>1</v>
      </c>
    </row>
    <row r="51" spans="1:17" s="227" customFormat="1" ht="14.25" x14ac:dyDescent="0.2">
      <c r="A51" s="606"/>
      <c r="B51" s="730" t="s">
        <v>544</v>
      </c>
      <c r="C51" s="282" t="s">
        <v>13</v>
      </c>
      <c r="D51" s="217" t="s">
        <v>236</v>
      </c>
      <c r="E51" s="217" t="s">
        <v>77</v>
      </c>
      <c r="F51" s="226">
        <v>24</v>
      </c>
      <c r="G51" s="226">
        <v>1</v>
      </c>
      <c r="H51" s="627"/>
      <c r="I51" s="624"/>
      <c r="J51" s="732">
        <f>(8/H43)*I43</f>
        <v>1.118881118881119</v>
      </c>
      <c r="K51" s="665"/>
      <c r="L51" s="221">
        <v>43665</v>
      </c>
      <c r="M51" s="62"/>
      <c r="N51" s="62"/>
      <c r="O51" s="69"/>
      <c r="P51" s="115" t="s">
        <v>346</v>
      </c>
      <c r="Q51" s="226">
        <v>1</v>
      </c>
    </row>
    <row r="52" spans="1:17" s="227" customFormat="1" ht="14.25" x14ac:dyDescent="0.2">
      <c r="A52" s="606"/>
      <c r="B52" s="730"/>
      <c r="C52" s="282">
        <v>81019</v>
      </c>
      <c r="D52" s="217" t="s">
        <v>362</v>
      </c>
      <c r="E52" s="217" t="s">
        <v>21</v>
      </c>
      <c r="F52" s="226">
        <v>24</v>
      </c>
      <c r="G52" s="226">
        <v>1</v>
      </c>
      <c r="H52" s="627"/>
      <c r="I52" s="624"/>
      <c r="J52" s="733"/>
      <c r="K52" s="666"/>
      <c r="L52" s="221">
        <v>43510</v>
      </c>
      <c r="M52" s="62"/>
      <c r="N52" s="62"/>
      <c r="O52" s="69"/>
      <c r="P52" s="115" t="s">
        <v>346</v>
      </c>
      <c r="Q52" s="226">
        <v>1</v>
      </c>
    </row>
    <row r="53" spans="1:17" s="227" customFormat="1" ht="30" x14ac:dyDescent="0.2">
      <c r="A53" s="705" t="s">
        <v>545</v>
      </c>
      <c r="B53" s="271" t="s">
        <v>546</v>
      </c>
      <c r="C53" s="282" t="s">
        <v>13</v>
      </c>
      <c r="D53" s="217" t="s">
        <v>254</v>
      </c>
      <c r="E53" s="285" t="s">
        <v>208</v>
      </c>
      <c r="F53" s="226"/>
      <c r="G53" s="226">
        <v>1</v>
      </c>
      <c r="H53" s="626">
        <v>5.72</v>
      </c>
      <c r="I53" s="623">
        <v>0.8</v>
      </c>
      <c r="J53" s="461" t="s">
        <v>13</v>
      </c>
      <c r="K53" s="461" t="s">
        <v>13</v>
      </c>
      <c r="L53" s="234">
        <v>43596</v>
      </c>
      <c r="M53" s="49"/>
      <c r="N53" s="49"/>
      <c r="O53" s="70"/>
      <c r="P53" s="48" t="s">
        <v>346</v>
      </c>
      <c r="Q53" s="226"/>
    </row>
    <row r="54" spans="1:17" s="215" customFormat="1" ht="30" x14ac:dyDescent="0.2">
      <c r="A54" s="706"/>
      <c r="B54" s="269" t="s">
        <v>546</v>
      </c>
      <c r="C54" s="229">
        <v>81033</v>
      </c>
      <c r="D54" s="217" t="s">
        <v>590</v>
      </c>
      <c r="E54" s="289" t="s">
        <v>39</v>
      </c>
      <c r="F54" s="239">
        <v>7</v>
      </c>
      <c r="G54" s="239">
        <v>1</v>
      </c>
      <c r="H54" s="627"/>
      <c r="I54" s="624"/>
      <c r="J54" s="461" t="s">
        <v>13</v>
      </c>
      <c r="K54" s="461" t="s">
        <v>13</v>
      </c>
      <c r="L54" s="221">
        <v>43558</v>
      </c>
      <c r="M54" s="64"/>
      <c r="N54" s="64"/>
      <c r="O54" s="65"/>
      <c r="P54" s="48" t="s">
        <v>346</v>
      </c>
      <c r="Q54" s="239">
        <v>1</v>
      </c>
    </row>
    <row r="55" spans="1:17" s="227" customFormat="1" ht="14.25" customHeight="1" x14ac:dyDescent="0.2">
      <c r="A55" s="706"/>
      <c r="B55" s="730" t="s">
        <v>547</v>
      </c>
      <c r="C55" s="272">
        <v>81022</v>
      </c>
      <c r="D55" s="274" t="s">
        <v>30</v>
      </c>
      <c r="E55" s="274" t="s">
        <v>21</v>
      </c>
      <c r="F55" s="226">
        <v>16</v>
      </c>
      <c r="G55" s="226">
        <v>1</v>
      </c>
      <c r="H55" s="627"/>
      <c r="I55" s="624"/>
      <c r="J55" s="732">
        <f>(8/H53)*I53</f>
        <v>1.118881118881119</v>
      </c>
      <c r="K55" s="735">
        <f>20/26.85</f>
        <v>0.74487895716945995</v>
      </c>
      <c r="L55" s="221">
        <v>43509</v>
      </c>
      <c r="M55" s="512"/>
      <c r="N55" s="513"/>
      <c r="O55" s="511"/>
      <c r="P55" s="115" t="s">
        <v>346</v>
      </c>
      <c r="Q55" s="226">
        <v>1</v>
      </c>
    </row>
    <row r="56" spans="1:17" s="227" customFormat="1" ht="14.25" x14ac:dyDescent="0.2">
      <c r="A56" s="706"/>
      <c r="B56" s="730"/>
      <c r="C56" s="282" t="s">
        <v>13</v>
      </c>
      <c r="D56" s="217" t="s">
        <v>353</v>
      </c>
      <c r="E56" s="217" t="s">
        <v>77</v>
      </c>
      <c r="F56" s="226">
        <v>18</v>
      </c>
      <c r="G56" s="226">
        <v>1</v>
      </c>
      <c r="H56" s="627"/>
      <c r="I56" s="624"/>
      <c r="J56" s="733"/>
      <c r="K56" s="736"/>
      <c r="L56" s="221">
        <v>43561</v>
      </c>
      <c r="M56" s="62"/>
      <c r="N56" s="62"/>
      <c r="O56" s="69"/>
      <c r="P56" s="115" t="s">
        <v>346</v>
      </c>
      <c r="Q56" s="226">
        <v>1</v>
      </c>
    </row>
    <row r="57" spans="1:17" s="227" customFormat="1" ht="14.25" customHeight="1" x14ac:dyDescent="0.2">
      <c r="A57" s="706"/>
      <c r="B57" s="730" t="s">
        <v>548</v>
      </c>
      <c r="C57" s="282">
        <v>81017</v>
      </c>
      <c r="D57" s="217" t="s">
        <v>29</v>
      </c>
      <c r="E57" s="217" t="s">
        <v>21</v>
      </c>
      <c r="F57" s="226">
        <v>16</v>
      </c>
      <c r="G57" s="226">
        <v>1</v>
      </c>
      <c r="H57" s="627"/>
      <c r="I57" s="624"/>
      <c r="J57" s="732">
        <f>(8/H53)*I53</f>
        <v>1.118881118881119</v>
      </c>
      <c r="K57" s="736"/>
      <c r="L57" s="221">
        <v>43510</v>
      </c>
      <c r="M57" s="512"/>
      <c r="N57" s="513"/>
      <c r="O57" s="511"/>
      <c r="P57" s="115" t="s">
        <v>346</v>
      </c>
      <c r="Q57" s="226">
        <v>1</v>
      </c>
    </row>
    <row r="58" spans="1:17" s="227" customFormat="1" ht="15" x14ac:dyDescent="0.2">
      <c r="A58" s="706"/>
      <c r="B58" s="730"/>
      <c r="C58" s="272" t="s">
        <v>13</v>
      </c>
      <c r="D58" s="274" t="s">
        <v>257</v>
      </c>
      <c r="E58" s="274" t="s">
        <v>77</v>
      </c>
      <c r="F58" s="226">
        <v>18</v>
      </c>
      <c r="G58" s="226">
        <v>1</v>
      </c>
      <c r="H58" s="627"/>
      <c r="I58" s="624"/>
      <c r="J58" s="733"/>
      <c r="K58" s="736"/>
      <c r="L58" s="221">
        <v>43629</v>
      </c>
      <c r="M58" s="502"/>
      <c r="N58" s="502"/>
      <c r="O58" s="69"/>
      <c r="P58" s="115" t="s">
        <v>346</v>
      </c>
      <c r="Q58" s="226">
        <v>1</v>
      </c>
    </row>
    <row r="59" spans="1:17" s="227" customFormat="1" ht="15" x14ac:dyDescent="0.2">
      <c r="A59" s="706"/>
      <c r="B59" s="730" t="s">
        <v>549</v>
      </c>
      <c r="C59" s="272" t="s">
        <v>13</v>
      </c>
      <c r="D59" s="274" t="s">
        <v>584</v>
      </c>
      <c r="E59" s="274" t="s">
        <v>77</v>
      </c>
      <c r="F59" s="226">
        <v>18</v>
      </c>
      <c r="G59" s="226">
        <v>1</v>
      </c>
      <c r="H59" s="627"/>
      <c r="I59" s="624"/>
      <c r="J59" s="732">
        <f>(8/H53)*I53</f>
        <v>1.118881118881119</v>
      </c>
      <c r="K59" s="736"/>
      <c r="L59" s="221">
        <v>43628</v>
      </c>
      <c r="M59" s="502"/>
      <c r="N59" s="502"/>
      <c r="O59" s="69"/>
      <c r="P59" s="115" t="s">
        <v>346</v>
      </c>
      <c r="Q59" s="226">
        <v>1</v>
      </c>
    </row>
    <row r="60" spans="1:17" s="227" customFormat="1" ht="14.25" customHeight="1" x14ac:dyDescent="0.2">
      <c r="A60" s="706"/>
      <c r="B60" s="731"/>
      <c r="C60" s="282">
        <v>81011</v>
      </c>
      <c r="D60" s="217" t="s">
        <v>24</v>
      </c>
      <c r="E60" s="217" t="s">
        <v>21</v>
      </c>
      <c r="F60" s="226">
        <v>16</v>
      </c>
      <c r="G60" s="226">
        <v>1</v>
      </c>
      <c r="H60" s="627"/>
      <c r="I60" s="624"/>
      <c r="J60" s="733"/>
      <c r="K60" s="736"/>
      <c r="L60" s="221">
        <v>43510</v>
      </c>
      <c r="M60" s="504"/>
      <c r="N60" s="62"/>
      <c r="O60" s="503"/>
      <c r="P60" s="115" t="s">
        <v>346</v>
      </c>
      <c r="Q60" s="226">
        <v>1</v>
      </c>
    </row>
    <row r="61" spans="1:17" s="227" customFormat="1" ht="14.25" x14ac:dyDescent="0.2">
      <c r="A61" s="706"/>
      <c r="B61" s="730" t="s">
        <v>550</v>
      </c>
      <c r="C61" s="272" t="s">
        <v>13</v>
      </c>
      <c r="D61" s="274" t="s">
        <v>354</v>
      </c>
      <c r="E61" s="274" t="s">
        <v>77</v>
      </c>
      <c r="F61" s="226">
        <v>18</v>
      </c>
      <c r="G61" s="226">
        <v>1</v>
      </c>
      <c r="H61" s="627"/>
      <c r="I61" s="624"/>
      <c r="J61" s="732">
        <f>(8/H53)*I53</f>
        <v>1.118881118881119</v>
      </c>
      <c r="K61" s="736"/>
      <c r="L61" s="221">
        <v>43637</v>
      </c>
      <c r="M61" s="62"/>
      <c r="N61" s="62"/>
      <c r="O61" s="69"/>
      <c r="P61" s="115" t="s">
        <v>346</v>
      </c>
      <c r="Q61" s="226">
        <v>1</v>
      </c>
    </row>
    <row r="62" spans="1:17" s="227" customFormat="1" ht="14.25" customHeight="1" x14ac:dyDescent="0.2">
      <c r="A62" s="706"/>
      <c r="B62" s="731"/>
      <c r="C62" s="282">
        <v>81023</v>
      </c>
      <c r="D62" s="217" t="s">
        <v>31</v>
      </c>
      <c r="E62" s="217" t="s">
        <v>21</v>
      </c>
      <c r="F62" s="226">
        <v>16</v>
      </c>
      <c r="G62" s="226">
        <v>1</v>
      </c>
      <c r="H62" s="628"/>
      <c r="I62" s="625"/>
      <c r="J62" s="733"/>
      <c r="K62" s="737"/>
      <c r="L62" s="221">
        <v>43511</v>
      </c>
      <c r="M62" s="62"/>
      <c r="N62" s="62"/>
      <c r="O62" s="69"/>
      <c r="P62" s="115" t="s">
        <v>346</v>
      </c>
      <c r="Q62" s="226">
        <v>1</v>
      </c>
    </row>
    <row r="63" spans="1:17" s="227" customFormat="1" ht="30" x14ac:dyDescent="0.2">
      <c r="A63" s="605" t="s">
        <v>551</v>
      </c>
      <c r="B63" s="271" t="s">
        <v>552</v>
      </c>
      <c r="C63" s="282" t="s">
        <v>13</v>
      </c>
      <c r="D63" s="217" t="s">
        <v>265</v>
      </c>
      <c r="E63" s="285" t="s">
        <v>208</v>
      </c>
      <c r="F63" s="226">
        <v>6</v>
      </c>
      <c r="G63" s="226">
        <v>1</v>
      </c>
      <c r="H63" s="626">
        <v>5.72</v>
      </c>
      <c r="I63" s="623">
        <v>0.8</v>
      </c>
      <c r="J63" s="461" t="s">
        <v>13</v>
      </c>
      <c r="K63" s="462"/>
      <c r="L63" s="234">
        <v>43609</v>
      </c>
      <c r="M63" s="49"/>
      <c r="N63" s="49"/>
      <c r="O63" s="70"/>
      <c r="P63" s="48" t="s">
        <v>346</v>
      </c>
      <c r="Q63" s="226"/>
    </row>
    <row r="64" spans="1:17" s="215" customFormat="1" ht="30" x14ac:dyDescent="0.2">
      <c r="A64" s="606"/>
      <c r="B64" s="269" t="s">
        <v>552</v>
      </c>
      <c r="C64" s="229" t="s">
        <v>13</v>
      </c>
      <c r="D64" s="217" t="s">
        <v>33</v>
      </c>
      <c r="E64" s="289" t="s">
        <v>39</v>
      </c>
      <c r="F64" s="239">
        <v>7</v>
      </c>
      <c r="G64" s="239">
        <v>1</v>
      </c>
      <c r="H64" s="627"/>
      <c r="I64" s="624"/>
      <c r="J64" s="461" t="e">
        <f>(8/H64)*I64</f>
        <v>#DIV/0!</v>
      </c>
      <c r="K64" s="461"/>
      <c r="L64" s="221">
        <v>43489</v>
      </c>
      <c r="M64" s="64"/>
      <c r="N64" s="64"/>
      <c r="O64" s="65"/>
      <c r="P64" s="48" t="s">
        <v>346</v>
      </c>
      <c r="Q64" s="239">
        <v>1</v>
      </c>
    </row>
    <row r="65" spans="1:17" s="227" customFormat="1" ht="14.25" x14ac:dyDescent="0.2">
      <c r="A65" s="606"/>
      <c r="B65" s="730" t="s">
        <v>553</v>
      </c>
      <c r="C65" s="272" t="s">
        <v>13</v>
      </c>
      <c r="D65" s="274" t="s">
        <v>376</v>
      </c>
      <c r="E65" s="274" t="s">
        <v>21</v>
      </c>
      <c r="F65" s="226">
        <v>24</v>
      </c>
      <c r="G65" s="226">
        <v>1</v>
      </c>
      <c r="H65" s="627"/>
      <c r="I65" s="624"/>
      <c r="J65" s="732">
        <f>(8/H63)*I63</f>
        <v>1.118881118881119</v>
      </c>
      <c r="K65" s="735">
        <f>20/26.85</f>
        <v>0.74487895716945995</v>
      </c>
      <c r="L65" s="221">
        <v>43666</v>
      </c>
      <c r="M65" s="512"/>
      <c r="N65" s="513"/>
      <c r="O65" s="511"/>
      <c r="P65" s="115" t="s">
        <v>346</v>
      </c>
      <c r="Q65" s="226">
        <v>1</v>
      </c>
    </row>
    <row r="66" spans="1:17" s="227" customFormat="1" ht="14.25" x14ac:dyDescent="0.2">
      <c r="A66" s="606"/>
      <c r="B66" s="730"/>
      <c r="C66" s="282" t="s">
        <v>13</v>
      </c>
      <c r="D66" s="217" t="s">
        <v>377</v>
      </c>
      <c r="E66" s="217" t="s">
        <v>77</v>
      </c>
      <c r="F66" s="226">
        <v>24</v>
      </c>
      <c r="G66" s="226">
        <v>1</v>
      </c>
      <c r="H66" s="627"/>
      <c r="I66" s="624"/>
      <c r="J66" s="733"/>
      <c r="K66" s="736"/>
      <c r="L66" s="221">
        <v>43516</v>
      </c>
      <c r="M66" s="490"/>
      <c r="N66" s="490"/>
      <c r="O66" s="490"/>
      <c r="P66" s="115" t="s">
        <v>346</v>
      </c>
      <c r="Q66" s="226">
        <v>1</v>
      </c>
    </row>
    <row r="67" spans="1:17" s="227" customFormat="1" ht="14.25" x14ac:dyDescent="0.2">
      <c r="A67" s="606"/>
      <c r="B67" s="730" t="s">
        <v>554</v>
      </c>
      <c r="C67" s="282" t="s">
        <v>13</v>
      </c>
      <c r="D67" s="217" t="s">
        <v>378</v>
      </c>
      <c r="E67" s="217" t="s">
        <v>21</v>
      </c>
      <c r="F67" s="226">
        <v>24</v>
      </c>
      <c r="G67" s="226">
        <v>1</v>
      </c>
      <c r="H67" s="627"/>
      <c r="I67" s="624"/>
      <c r="J67" s="732">
        <f>(8/H63)*I63</f>
        <v>1.118881118881119</v>
      </c>
      <c r="K67" s="736"/>
      <c r="L67" s="221">
        <v>43666</v>
      </c>
      <c r="M67" s="512"/>
      <c r="N67" s="513"/>
      <c r="O67" s="511"/>
      <c r="P67" s="115" t="s">
        <v>346</v>
      </c>
      <c r="Q67" s="226">
        <v>1</v>
      </c>
    </row>
    <row r="68" spans="1:17" s="227" customFormat="1" ht="14.25" x14ac:dyDescent="0.2">
      <c r="A68" s="606"/>
      <c r="B68" s="730"/>
      <c r="C68" s="272" t="s">
        <v>13</v>
      </c>
      <c r="D68" s="274" t="s">
        <v>591</v>
      </c>
      <c r="E68" s="274" t="s">
        <v>77</v>
      </c>
      <c r="F68" s="226">
        <v>24</v>
      </c>
      <c r="G68" s="226">
        <v>1</v>
      </c>
      <c r="H68" s="627"/>
      <c r="I68" s="624"/>
      <c r="J68" s="733"/>
      <c r="K68" s="736"/>
      <c r="L68" s="221">
        <v>43511</v>
      </c>
      <c r="M68" s="62"/>
      <c r="N68" s="62"/>
      <c r="O68" s="69"/>
      <c r="P68" s="115" t="s">
        <v>346</v>
      </c>
      <c r="Q68" s="226">
        <v>1</v>
      </c>
    </row>
    <row r="69" spans="1:17" s="227" customFormat="1" ht="14.25" x14ac:dyDescent="0.2">
      <c r="A69" s="606"/>
      <c r="B69" s="730" t="s">
        <v>555</v>
      </c>
      <c r="C69" s="272" t="s">
        <v>13</v>
      </c>
      <c r="D69" s="274" t="s">
        <v>381</v>
      </c>
      <c r="E69" s="274" t="s">
        <v>77</v>
      </c>
      <c r="F69" s="226">
        <v>24</v>
      </c>
      <c r="G69" s="226">
        <v>1</v>
      </c>
      <c r="H69" s="627"/>
      <c r="I69" s="624"/>
      <c r="J69" s="732">
        <f>(8/H63)*I63</f>
        <v>1.118881118881119</v>
      </c>
      <c r="K69" s="736"/>
      <c r="L69" s="221">
        <v>43511</v>
      </c>
      <c r="M69" s="62"/>
      <c r="N69" s="62"/>
      <c r="O69" s="69"/>
      <c r="P69" s="115" t="s">
        <v>346</v>
      </c>
      <c r="Q69" s="226">
        <v>1</v>
      </c>
    </row>
    <row r="70" spans="1:17" s="227" customFormat="1" ht="14.25" x14ac:dyDescent="0.2">
      <c r="A70" s="606"/>
      <c r="B70" s="731"/>
      <c r="C70" s="282" t="s">
        <v>13</v>
      </c>
      <c r="D70" s="217" t="s">
        <v>380</v>
      </c>
      <c r="E70" s="217" t="s">
        <v>21</v>
      </c>
      <c r="F70" s="226">
        <v>24</v>
      </c>
      <c r="G70" s="226">
        <v>1</v>
      </c>
      <c r="H70" s="627"/>
      <c r="I70" s="624"/>
      <c r="J70" s="733"/>
      <c r="K70" s="736"/>
      <c r="L70" s="221">
        <v>43666</v>
      </c>
      <c r="M70" s="512"/>
      <c r="N70" s="513"/>
      <c r="O70" s="511"/>
      <c r="P70" s="115" t="s">
        <v>346</v>
      </c>
      <c r="Q70" s="226">
        <v>1</v>
      </c>
    </row>
    <row r="71" spans="1:17" s="227" customFormat="1" ht="28.5" customHeight="1" x14ac:dyDescent="0.2">
      <c r="A71" s="606"/>
      <c r="B71" s="761" t="s">
        <v>556</v>
      </c>
      <c r="C71" s="272" t="s">
        <v>13</v>
      </c>
      <c r="D71" s="274" t="s">
        <v>382</v>
      </c>
      <c r="E71" s="274" t="s">
        <v>77</v>
      </c>
      <c r="F71" s="226">
        <v>24</v>
      </c>
      <c r="G71" s="226">
        <v>1</v>
      </c>
      <c r="H71" s="627"/>
      <c r="I71" s="624"/>
      <c r="J71" s="732">
        <f>(8/H63)*I63</f>
        <v>1.118881118881119</v>
      </c>
      <c r="K71" s="736"/>
      <c r="L71" s="221">
        <v>43511</v>
      </c>
      <c r="M71" s="502"/>
      <c r="N71" s="502"/>
      <c r="O71" s="503"/>
      <c r="P71" s="115" t="s">
        <v>346</v>
      </c>
      <c r="Q71" s="226">
        <v>1</v>
      </c>
    </row>
    <row r="72" spans="1:17" s="227" customFormat="1" ht="14.25" customHeight="1" x14ac:dyDescent="0.2">
      <c r="A72" s="606"/>
      <c r="B72" s="762"/>
      <c r="C72" s="282" t="s">
        <v>13</v>
      </c>
      <c r="D72" s="217" t="s">
        <v>383</v>
      </c>
      <c r="E72" s="217" t="s">
        <v>21</v>
      </c>
      <c r="F72" s="226">
        <v>24</v>
      </c>
      <c r="G72" s="226">
        <v>1</v>
      </c>
      <c r="H72" s="627"/>
      <c r="I72" s="624"/>
      <c r="J72" s="733"/>
      <c r="K72" s="737"/>
      <c r="L72" s="221">
        <v>43666</v>
      </c>
      <c r="M72" s="512"/>
      <c r="N72" s="513"/>
      <c r="O72" s="511"/>
      <c r="P72" s="115" t="s">
        <v>346</v>
      </c>
      <c r="Q72" s="226">
        <v>1</v>
      </c>
    </row>
    <row r="73" spans="1:17" s="227" customFormat="1" ht="30" x14ac:dyDescent="0.2">
      <c r="A73" s="605" t="s">
        <v>562</v>
      </c>
      <c r="B73" s="271" t="s">
        <v>557</v>
      </c>
      <c r="C73" s="282" t="s">
        <v>13</v>
      </c>
      <c r="D73" s="217" t="s">
        <v>434</v>
      </c>
      <c r="E73" s="285" t="s">
        <v>208</v>
      </c>
      <c r="F73" s="226">
        <v>6</v>
      </c>
      <c r="G73" s="226">
        <v>1</v>
      </c>
      <c r="H73" s="626">
        <v>5.72</v>
      </c>
      <c r="I73" s="623">
        <v>0.8</v>
      </c>
      <c r="J73" s="461" t="s">
        <v>13</v>
      </c>
      <c r="K73" s="462" t="s">
        <v>13</v>
      </c>
      <c r="L73" s="234">
        <v>43629</v>
      </c>
      <c r="M73" s="49"/>
      <c r="N73" s="49"/>
      <c r="O73" s="70"/>
      <c r="P73" s="48" t="s">
        <v>346</v>
      </c>
      <c r="Q73" s="226"/>
    </row>
    <row r="74" spans="1:17" s="215" customFormat="1" ht="30" x14ac:dyDescent="0.2">
      <c r="A74" s="606"/>
      <c r="B74" s="269" t="s">
        <v>557</v>
      </c>
      <c r="C74" s="229" t="s">
        <v>13</v>
      </c>
      <c r="D74" s="217" t="s">
        <v>436</v>
      </c>
      <c r="E74" s="289" t="s">
        <v>435</v>
      </c>
      <c r="F74" s="239">
        <v>7</v>
      </c>
      <c r="G74" s="239">
        <v>1</v>
      </c>
      <c r="H74" s="627"/>
      <c r="I74" s="624"/>
      <c r="J74" s="461" t="s">
        <v>13</v>
      </c>
      <c r="K74" s="461" t="s">
        <v>13</v>
      </c>
      <c r="L74" s="221">
        <v>43494</v>
      </c>
      <c r="M74" s="64"/>
      <c r="N74" s="64"/>
      <c r="O74" s="65"/>
      <c r="P74" s="48" t="s">
        <v>346</v>
      </c>
      <c r="Q74" s="239">
        <v>1</v>
      </c>
    </row>
    <row r="75" spans="1:17" s="227" customFormat="1" ht="15" x14ac:dyDescent="0.2">
      <c r="A75" s="606"/>
      <c r="B75" s="730" t="s">
        <v>558</v>
      </c>
      <c r="C75" s="272" t="s">
        <v>13</v>
      </c>
      <c r="D75" s="274" t="s">
        <v>443</v>
      </c>
      <c r="E75" s="274" t="s">
        <v>21</v>
      </c>
      <c r="F75" s="226">
        <v>24</v>
      </c>
      <c r="G75" s="226">
        <v>1</v>
      </c>
      <c r="H75" s="627"/>
      <c r="I75" s="624"/>
      <c r="J75" s="732">
        <f>(8/H73)*I73</f>
        <v>1.118881118881119</v>
      </c>
      <c r="K75" s="735">
        <f>20/26.85</f>
        <v>0.74487895716945995</v>
      </c>
      <c r="L75" s="221">
        <v>43629</v>
      </c>
      <c r="M75" s="502"/>
      <c r="N75" s="502"/>
      <c r="O75" s="511"/>
      <c r="P75" s="115" t="s">
        <v>346</v>
      </c>
      <c r="Q75" s="226">
        <v>1</v>
      </c>
    </row>
    <row r="76" spans="1:17" s="227" customFormat="1" ht="14.25" x14ac:dyDescent="0.2">
      <c r="A76" s="606"/>
      <c r="B76" s="730"/>
      <c r="C76" s="282" t="s">
        <v>13</v>
      </c>
      <c r="D76" s="217" t="s">
        <v>442</v>
      </c>
      <c r="E76" s="217" t="s">
        <v>77</v>
      </c>
      <c r="F76" s="226">
        <v>24</v>
      </c>
      <c r="G76" s="226">
        <v>1</v>
      </c>
      <c r="H76" s="627"/>
      <c r="I76" s="624"/>
      <c r="J76" s="733"/>
      <c r="K76" s="736"/>
      <c r="L76" s="221">
        <v>43545</v>
      </c>
      <c r="M76" s="490"/>
      <c r="N76" s="490"/>
      <c r="O76" s="490"/>
      <c r="P76" s="115" t="s">
        <v>346</v>
      </c>
      <c r="Q76" s="226">
        <v>1</v>
      </c>
    </row>
    <row r="77" spans="1:17" s="227" customFormat="1" ht="15" x14ac:dyDescent="0.2">
      <c r="A77" s="606"/>
      <c r="B77" s="730" t="s">
        <v>559</v>
      </c>
      <c r="C77" s="282" t="s">
        <v>13</v>
      </c>
      <c r="D77" s="217" t="s">
        <v>447</v>
      </c>
      <c r="E77" s="217" t="s">
        <v>21</v>
      </c>
      <c r="F77" s="226">
        <v>24</v>
      </c>
      <c r="G77" s="226">
        <v>1</v>
      </c>
      <c r="H77" s="627"/>
      <c r="I77" s="624"/>
      <c r="J77" s="732">
        <f>(8/H73)*I73</f>
        <v>1.118881118881119</v>
      </c>
      <c r="K77" s="736"/>
      <c r="L77" s="221">
        <v>43629</v>
      </c>
      <c r="M77" s="502"/>
      <c r="N77" s="502"/>
      <c r="O77" s="511"/>
      <c r="P77" s="115" t="s">
        <v>346</v>
      </c>
      <c r="Q77" s="226">
        <v>1</v>
      </c>
    </row>
    <row r="78" spans="1:17" s="227" customFormat="1" ht="15" x14ac:dyDescent="0.2">
      <c r="A78" s="606"/>
      <c r="B78" s="730"/>
      <c r="C78" s="272" t="s">
        <v>13</v>
      </c>
      <c r="D78" s="274" t="s">
        <v>445</v>
      </c>
      <c r="E78" s="274" t="s">
        <v>77</v>
      </c>
      <c r="F78" s="226">
        <v>24</v>
      </c>
      <c r="G78" s="226">
        <v>1</v>
      </c>
      <c r="H78" s="627"/>
      <c r="I78" s="624"/>
      <c r="J78" s="733"/>
      <c r="K78" s="736"/>
      <c r="L78" s="221">
        <v>43545</v>
      </c>
      <c r="M78" s="502"/>
      <c r="N78" s="502"/>
      <c r="O78" s="69"/>
      <c r="P78" s="115" t="s">
        <v>346</v>
      </c>
      <c r="Q78" s="226">
        <v>1</v>
      </c>
    </row>
    <row r="79" spans="1:17" s="227" customFormat="1" ht="14.25" x14ac:dyDescent="0.2">
      <c r="A79" s="606"/>
      <c r="B79" s="730" t="s">
        <v>560</v>
      </c>
      <c r="C79" s="272" t="s">
        <v>13</v>
      </c>
      <c r="D79" s="274" t="s">
        <v>446</v>
      </c>
      <c r="E79" s="274" t="s">
        <v>77</v>
      </c>
      <c r="F79" s="226">
        <v>24</v>
      </c>
      <c r="G79" s="226">
        <v>1</v>
      </c>
      <c r="H79" s="627"/>
      <c r="I79" s="624"/>
      <c r="J79" s="732">
        <f>(8/H73)*I73</f>
        <v>1.118881118881119</v>
      </c>
      <c r="K79" s="736"/>
      <c r="L79" s="221">
        <v>43544</v>
      </c>
      <c r="M79" s="62"/>
      <c r="N79" s="62"/>
      <c r="O79" s="69"/>
      <c r="P79" s="115" t="s">
        <v>346</v>
      </c>
      <c r="Q79" s="226">
        <v>1</v>
      </c>
    </row>
    <row r="80" spans="1:17" s="227" customFormat="1" ht="15" x14ac:dyDescent="0.2">
      <c r="A80" s="606"/>
      <c r="B80" s="730"/>
      <c r="C80" s="282" t="s">
        <v>13</v>
      </c>
      <c r="D80" s="217" t="s">
        <v>448</v>
      </c>
      <c r="E80" s="217" t="s">
        <v>21</v>
      </c>
      <c r="F80" s="226">
        <v>24</v>
      </c>
      <c r="G80" s="226">
        <v>1</v>
      </c>
      <c r="H80" s="627"/>
      <c r="I80" s="624"/>
      <c r="J80" s="733"/>
      <c r="K80" s="736"/>
      <c r="L80" s="221">
        <v>43629</v>
      </c>
      <c r="M80" s="502"/>
      <c r="N80" s="502"/>
      <c r="O80" s="511"/>
      <c r="P80" s="115" t="s">
        <v>346</v>
      </c>
      <c r="Q80" s="226">
        <v>1</v>
      </c>
    </row>
    <row r="81" spans="1:17" s="227" customFormat="1" ht="14.25" x14ac:dyDescent="0.2">
      <c r="A81" s="606"/>
      <c r="B81" s="730" t="s">
        <v>561</v>
      </c>
      <c r="C81" s="272" t="s">
        <v>13</v>
      </c>
      <c r="D81" s="274" t="s">
        <v>449</v>
      </c>
      <c r="E81" s="274" t="s">
        <v>77</v>
      </c>
      <c r="F81" s="226">
        <v>24</v>
      </c>
      <c r="G81" s="226">
        <v>1</v>
      </c>
      <c r="H81" s="627"/>
      <c r="I81" s="624"/>
      <c r="J81" s="732">
        <f>(8/H73)*I73</f>
        <v>1.118881118881119</v>
      </c>
      <c r="K81" s="736"/>
      <c r="L81" s="221">
        <v>43564</v>
      </c>
      <c r="M81" s="490"/>
      <c r="N81" s="490"/>
      <c r="O81" s="503"/>
      <c r="P81" s="115" t="s">
        <v>346</v>
      </c>
      <c r="Q81" s="226">
        <v>1</v>
      </c>
    </row>
    <row r="82" spans="1:17" s="227" customFormat="1" ht="15" x14ac:dyDescent="0.2">
      <c r="A82" s="606"/>
      <c r="B82" s="730"/>
      <c r="C82" s="282" t="s">
        <v>13</v>
      </c>
      <c r="D82" s="217" t="s">
        <v>592</v>
      </c>
      <c r="E82" s="217" t="s">
        <v>21</v>
      </c>
      <c r="F82" s="226">
        <v>24</v>
      </c>
      <c r="G82" s="226">
        <v>1</v>
      </c>
      <c r="H82" s="628"/>
      <c r="I82" s="624"/>
      <c r="J82" s="733"/>
      <c r="K82" s="737"/>
      <c r="L82" s="221">
        <v>43629</v>
      </c>
      <c r="M82" s="502"/>
      <c r="N82" s="502"/>
      <c r="O82" s="511"/>
      <c r="P82" s="115" t="s">
        <v>346</v>
      </c>
      <c r="Q82" s="226">
        <v>1</v>
      </c>
    </row>
    <row r="83" spans="1:17" s="215" customFormat="1" ht="30" x14ac:dyDescent="0.2">
      <c r="A83" s="607"/>
      <c r="B83" s="269" t="s">
        <v>557</v>
      </c>
      <c r="C83" s="228" t="s">
        <v>13</v>
      </c>
      <c r="D83" s="217" t="s">
        <v>437</v>
      </c>
      <c r="E83" s="217" t="s">
        <v>39</v>
      </c>
      <c r="F83" s="239">
        <v>7</v>
      </c>
      <c r="G83" s="239">
        <v>1</v>
      </c>
      <c r="H83" s="211"/>
      <c r="I83" s="625"/>
      <c r="J83" s="461" t="s">
        <v>13</v>
      </c>
      <c r="K83" s="461"/>
      <c r="L83" s="241">
        <v>43502</v>
      </c>
      <c r="M83" s="73"/>
      <c r="N83" s="73"/>
      <c r="O83" s="139"/>
      <c r="P83" s="48"/>
      <c r="Q83" s="239"/>
    </row>
    <row r="84" spans="1:17" s="227" customFormat="1" ht="15" x14ac:dyDescent="0.2">
      <c r="A84" s="474" t="s">
        <v>563</v>
      </c>
      <c r="B84" s="514" t="s">
        <v>310</v>
      </c>
      <c r="C84" s="282" t="s">
        <v>13</v>
      </c>
      <c r="D84" s="224" t="s">
        <v>629</v>
      </c>
      <c r="E84" s="217" t="s">
        <v>37</v>
      </c>
      <c r="F84" s="226">
        <v>4</v>
      </c>
      <c r="G84" s="226">
        <v>2</v>
      </c>
      <c r="H84" s="224">
        <v>0.11</v>
      </c>
      <c r="I84" s="225">
        <v>0.95</v>
      </c>
      <c r="J84" s="462">
        <f>(8/H84)*I84</f>
        <v>69.090909090909093</v>
      </c>
      <c r="K84" s="475">
        <f>20/J84</f>
        <v>0.28947368421052633</v>
      </c>
      <c r="L84" s="221">
        <v>43413</v>
      </c>
      <c r="M84" s="183"/>
      <c r="N84" s="183"/>
      <c r="O84" s="184"/>
      <c r="P84" s="115" t="s">
        <v>346</v>
      </c>
      <c r="Q84" s="226">
        <v>2</v>
      </c>
    </row>
    <row r="85" spans="1:17" s="227" customFormat="1" ht="15" x14ac:dyDescent="0.25">
      <c r="A85" s="724" t="s">
        <v>220</v>
      </c>
      <c r="B85" s="497" t="s">
        <v>220</v>
      </c>
      <c r="C85" s="38" t="s">
        <v>13</v>
      </c>
      <c r="D85" s="531" t="s">
        <v>13</v>
      </c>
      <c r="E85" s="54" t="s">
        <v>208</v>
      </c>
      <c r="F85" s="499">
        <v>7</v>
      </c>
      <c r="G85" s="499">
        <v>1</v>
      </c>
      <c r="H85" s="749">
        <v>5.72</v>
      </c>
      <c r="I85" s="744">
        <v>0.8</v>
      </c>
      <c r="J85" s="764">
        <f>(8/H85)*I85</f>
        <v>1.118881118881119</v>
      </c>
      <c r="K85" s="462" t="s">
        <v>13</v>
      </c>
      <c r="L85" s="234">
        <v>43456</v>
      </c>
      <c r="M85" s="76"/>
      <c r="N85" s="76"/>
      <c r="O85" s="76"/>
      <c r="P85" s="734"/>
      <c r="Q85" s="499">
        <v>1</v>
      </c>
    </row>
    <row r="86" spans="1:17" s="227" customFormat="1" ht="14.25" x14ac:dyDescent="0.2">
      <c r="A86" s="685"/>
      <c r="B86" s="747" t="s">
        <v>220</v>
      </c>
      <c r="C86" s="38" t="s">
        <v>13</v>
      </c>
      <c r="D86" s="531" t="s">
        <v>627</v>
      </c>
      <c r="E86" s="217" t="s">
        <v>21</v>
      </c>
      <c r="F86" s="226">
        <v>16</v>
      </c>
      <c r="G86" s="499">
        <v>1</v>
      </c>
      <c r="H86" s="750"/>
      <c r="I86" s="745"/>
      <c r="J86" s="765"/>
      <c r="K86" s="462" t="s">
        <v>13</v>
      </c>
      <c r="L86" s="234">
        <v>43456</v>
      </c>
      <c r="M86" s="76"/>
      <c r="N86" s="76"/>
      <c r="O86" s="76"/>
      <c r="P86" s="734"/>
      <c r="Q86" s="499">
        <v>1</v>
      </c>
    </row>
    <row r="87" spans="1:17" s="227" customFormat="1" ht="14.25" x14ac:dyDescent="0.2">
      <c r="A87" s="685"/>
      <c r="B87" s="748"/>
      <c r="C87" s="38" t="s">
        <v>13</v>
      </c>
      <c r="D87" s="531" t="s">
        <v>628</v>
      </c>
      <c r="E87" s="274" t="s">
        <v>77</v>
      </c>
      <c r="F87" s="226">
        <v>18</v>
      </c>
      <c r="G87" s="499">
        <v>1</v>
      </c>
      <c r="H87" s="751"/>
      <c r="I87" s="746"/>
      <c r="J87" s="766"/>
      <c r="K87" s="462" t="s">
        <v>13</v>
      </c>
      <c r="L87" s="221">
        <v>43665</v>
      </c>
      <c r="M87" s="77"/>
      <c r="N87" s="77"/>
      <c r="O87" s="78"/>
      <c r="P87" s="734"/>
      <c r="Q87" s="499">
        <v>1</v>
      </c>
    </row>
    <row r="88" spans="1:17" s="215" customFormat="1" ht="15" x14ac:dyDescent="0.2">
      <c r="A88" s="605" t="s">
        <v>129</v>
      </c>
      <c r="B88" s="318" t="s">
        <v>143</v>
      </c>
      <c r="C88" s="282" t="s">
        <v>13</v>
      </c>
      <c r="D88" s="224" t="s">
        <v>629</v>
      </c>
      <c r="E88" s="217" t="s">
        <v>37</v>
      </c>
      <c r="F88" s="226">
        <v>4</v>
      </c>
      <c r="G88" s="226">
        <v>2</v>
      </c>
      <c r="H88" s="224">
        <v>0.11</v>
      </c>
      <c r="I88" s="225">
        <v>0.95</v>
      </c>
      <c r="J88" s="462">
        <f>(8/H88)*I88</f>
        <v>69.090909090909093</v>
      </c>
      <c r="K88" s="475">
        <f>20/J88</f>
        <v>0.28947368421052633</v>
      </c>
      <c r="L88" s="221">
        <v>43413</v>
      </c>
      <c r="M88" s="45"/>
      <c r="N88" s="82"/>
      <c r="O88" s="46"/>
      <c r="P88" s="48" t="s">
        <v>346</v>
      </c>
      <c r="Q88" s="239">
        <v>2</v>
      </c>
    </row>
    <row r="89" spans="1:17" s="215" customFormat="1" ht="14.25" x14ac:dyDescent="0.2">
      <c r="A89" s="606"/>
      <c r="B89" s="581" t="s">
        <v>186</v>
      </c>
      <c r="C89" s="282">
        <v>90604</v>
      </c>
      <c r="D89" s="224">
        <v>12326187</v>
      </c>
      <c r="E89" s="217" t="s">
        <v>36</v>
      </c>
      <c r="F89" s="239">
        <v>6</v>
      </c>
      <c r="G89" s="239">
        <v>2</v>
      </c>
      <c r="H89" s="626">
        <v>1.58</v>
      </c>
      <c r="I89" s="623">
        <v>0.95</v>
      </c>
      <c r="J89" s="764">
        <f>(8/H89)*I89</f>
        <v>4.81012658227848</v>
      </c>
      <c r="K89" s="767">
        <f>5/J89</f>
        <v>1.0394736842105265</v>
      </c>
      <c r="L89" s="221">
        <v>43475</v>
      </c>
      <c r="M89" s="45"/>
      <c r="N89" s="45"/>
      <c r="O89" s="46"/>
      <c r="P89" s="48" t="s">
        <v>346</v>
      </c>
      <c r="Q89" s="239">
        <v>2</v>
      </c>
    </row>
    <row r="90" spans="1:17" s="215" customFormat="1" ht="25.5" x14ac:dyDescent="0.2">
      <c r="A90" s="606"/>
      <c r="B90" s="582"/>
      <c r="C90" s="229" t="s">
        <v>59</v>
      </c>
      <c r="D90" s="232" t="s">
        <v>59</v>
      </c>
      <c r="E90" s="229" t="s">
        <v>48</v>
      </c>
      <c r="F90" s="279">
        <v>1</v>
      </c>
      <c r="G90" s="279">
        <v>3</v>
      </c>
      <c r="H90" s="628"/>
      <c r="I90" s="625"/>
      <c r="J90" s="766"/>
      <c r="K90" s="768"/>
      <c r="L90" s="241">
        <v>43426</v>
      </c>
      <c r="M90" s="523" t="s">
        <v>647</v>
      </c>
      <c r="N90" s="445" t="s">
        <v>646</v>
      </c>
      <c r="O90" s="524" t="s">
        <v>13</v>
      </c>
      <c r="P90" s="48" t="s">
        <v>346</v>
      </c>
      <c r="Q90" s="279">
        <v>3</v>
      </c>
    </row>
    <row r="91" spans="1:17" s="215" customFormat="1" ht="14.25" x14ac:dyDescent="0.2">
      <c r="A91" s="606"/>
      <c r="B91" s="581" t="s">
        <v>187</v>
      </c>
      <c r="C91" s="282">
        <v>90018</v>
      </c>
      <c r="D91" s="224">
        <v>12303279</v>
      </c>
      <c r="E91" s="217" t="s">
        <v>36</v>
      </c>
      <c r="F91" s="239">
        <v>6</v>
      </c>
      <c r="G91" s="239">
        <v>2</v>
      </c>
      <c r="H91" s="626">
        <v>0.83</v>
      </c>
      <c r="I91" s="623">
        <v>0.95</v>
      </c>
      <c r="J91" s="764">
        <f>(8/H91)*I91</f>
        <v>9.1566265060240966</v>
      </c>
      <c r="K91" s="664">
        <f>5/J91</f>
        <v>0.54605263157894735</v>
      </c>
      <c r="L91" s="221"/>
      <c r="M91" s="12"/>
      <c r="N91" s="14"/>
      <c r="O91" s="17"/>
      <c r="P91" s="48" t="s">
        <v>346</v>
      </c>
      <c r="Q91" s="239">
        <v>2</v>
      </c>
    </row>
    <row r="92" spans="1:17" s="215" customFormat="1" ht="14.25" x14ac:dyDescent="0.2">
      <c r="A92" s="606"/>
      <c r="B92" s="582"/>
      <c r="C92" s="229" t="s">
        <v>49</v>
      </c>
      <c r="D92" s="232" t="s">
        <v>49</v>
      </c>
      <c r="E92" s="229" t="s">
        <v>47</v>
      </c>
      <c r="F92" s="239">
        <v>1</v>
      </c>
      <c r="G92" s="239">
        <v>3</v>
      </c>
      <c r="H92" s="628"/>
      <c r="I92" s="625"/>
      <c r="J92" s="766"/>
      <c r="K92" s="666"/>
      <c r="L92" s="241">
        <v>43426</v>
      </c>
      <c r="M92" s="113"/>
      <c r="N92" s="45"/>
      <c r="O92" s="60"/>
      <c r="P92" s="48" t="s">
        <v>346</v>
      </c>
      <c r="Q92" s="239">
        <v>3</v>
      </c>
    </row>
    <row r="93" spans="1:17" s="215" customFormat="1" ht="15" x14ac:dyDescent="0.2">
      <c r="A93" s="719"/>
      <c r="B93" s="564" t="s">
        <v>214</v>
      </c>
      <c r="C93" s="217" t="s">
        <v>13</v>
      </c>
      <c r="D93" s="218" t="s">
        <v>623</v>
      </c>
      <c r="E93" s="217" t="s">
        <v>637</v>
      </c>
      <c r="F93" s="226"/>
      <c r="G93" s="226"/>
      <c r="H93" s="224"/>
      <c r="I93" s="225"/>
      <c r="J93" s="462"/>
      <c r="K93" s="475"/>
      <c r="L93" s="548">
        <v>43692</v>
      </c>
      <c r="M93" s="431"/>
      <c r="N93" s="190"/>
      <c r="O93" s="176"/>
      <c r="P93" s="48" t="s">
        <v>346</v>
      </c>
      <c r="Q93" s="191" t="s">
        <v>13</v>
      </c>
    </row>
    <row r="94" spans="1:17" s="227" customFormat="1" ht="15" x14ac:dyDescent="0.2">
      <c r="A94" s="754" t="s">
        <v>130</v>
      </c>
      <c r="B94" s="273" t="s">
        <v>142</v>
      </c>
      <c r="C94" s="217">
        <v>98206</v>
      </c>
      <c r="D94" s="218">
        <v>6069766</v>
      </c>
      <c r="E94" s="217" t="s">
        <v>37</v>
      </c>
      <c r="F94" s="226">
        <v>4</v>
      </c>
      <c r="G94" s="226">
        <v>2</v>
      </c>
      <c r="H94" s="224">
        <v>0.11</v>
      </c>
      <c r="I94" s="225">
        <v>0.98</v>
      </c>
      <c r="J94" s="461">
        <f>(8/H94)*I94</f>
        <v>71.27272727272728</v>
      </c>
      <c r="K94" s="475">
        <f>18/J94</f>
        <v>0.25255102040816324</v>
      </c>
      <c r="L94" s="221">
        <v>43438</v>
      </c>
      <c r="M94" s="479"/>
      <c r="N94" s="479"/>
      <c r="O94" s="70"/>
      <c r="P94" s="115" t="s">
        <v>346</v>
      </c>
      <c r="Q94" s="226">
        <v>2</v>
      </c>
    </row>
    <row r="95" spans="1:17" s="227" customFormat="1" ht="63.75" x14ac:dyDescent="0.2">
      <c r="A95" s="754"/>
      <c r="B95" s="730" t="s">
        <v>188</v>
      </c>
      <c r="C95" s="217">
        <v>90606</v>
      </c>
      <c r="D95" s="218">
        <v>12326300</v>
      </c>
      <c r="E95" s="274" t="s">
        <v>36</v>
      </c>
      <c r="F95" s="226">
        <v>8</v>
      </c>
      <c r="G95" s="226">
        <v>2</v>
      </c>
      <c r="H95" s="738">
        <v>3</v>
      </c>
      <c r="I95" s="741">
        <v>0.8</v>
      </c>
      <c r="J95" s="732">
        <f>(8/H95)*I95</f>
        <v>2.1333333333333333</v>
      </c>
      <c r="K95" s="735">
        <f>18/17.04</f>
        <v>1.0563380281690142</v>
      </c>
      <c r="L95" s="221">
        <v>43502</v>
      </c>
      <c r="M95" s="522" t="s">
        <v>582</v>
      </c>
      <c r="N95" s="522" t="s">
        <v>581</v>
      </c>
      <c r="O95" s="517" t="s">
        <v>13</v>
      </c>
      <c r="P95" s="115" t="s">
        <v>346</v>
      </c>
      <c r="Q95" s="226">
        <v>2</v>
      </c>
    </row>
    <row r="96" spans="1:17" s="227" customFormat="1" ht="14.25" x14ac:dyDescent="0.2">
      <c r="A96" s="754"/>
      <c r="B96" s="730"/>
      <c r="C96" s="217" t="s">
        <v>64</v>
      </c>
      <c r="D96" s="218" t="s">
        <v>593</v>
      </c>
      <c r="E96" s="217" t="s">
        <v>78</v>
      </c>
      <c r="F96" s="226">
        <v>8</v>
      </c>
      <c r="G96" s="226">
        <v>2</v>
      </c>
      <c r="H96" s="739"/>
      <c r="I96" s="742"/>
      <c r="J96" s="763"/>
      <c r="K96" s="736"/>
      <c r="L96" s="221">
        <v>43470</v>
      </c>
      <c r="M96" s="183"/>
      <c r="N96" s="506"/>
      <c r="O96" s="507"/>
      <c r="P96" s="115" t="s">
        <v>346</v>
      </c>
      <c r="Q96" s="226">
        <v>3</v>
      </c>
    </row>
    <row r="97" spans="1:17" s="227" customFormat="1" ht="15" x14ac:dyDescent="0.2">
      <c r="A97" s="754"/>
      <c r="B97" s="730"/>
      <c r="C97" s="217">
        <v>84010</v>
      </c>
      <c r="D97" s="218" t="s">
        <v>594</v>
      </c>
      <c r="E97" s="217" t="s">
        <v>122</v>
      </c>
      <c r="F97" s="226">
        <v>8</v>
      </c>
      <c r="G97" s="226">
        <v>2</v>
      </c>
      <c r="H97" s="740"/>
      <c r="I97" s="743"/>
      <c r="J97" s="733"/>
      <c r="K97" s="737"/>
      <c r="L97" s="221">
        <v>43526</v>
      </c>
      <c r="M97" s="502"/>
      <c r="N97" s="502"/>
      <c r="O97" s="69"/>
      <c r="P97" s="115" t="s">
        <v>346</v>
      </c>
      <c r="Q97" s="226">
        <v>3</v>
      </c>
    </row>
    <row r="98" spans="1:17" s="227" customFormat="1" ht="14.25" x14ac:dyDescent="0.2">
      <c r="A98" s="754"/>
      <c r="B98" s="730" t="s">
        <v>189</v>
      </c>
      <c r="C98" s="217">
        <v>90605</v>
      </c>
      <c r="D98" s="218">
        <v>12324733</v>
      </c>
      <c r="E98" s="274" t="s">
        <v>36</v>
      </c>
      <c r="F98" s="226">
        <v>8</v>
      </c>
      <c r="G98" s="226">
        <v>2</v>
      </c>
      <c r="H98" s="738">
        <v>3</v>
      </c>
      <c r="I98" s="741">
        <v>0.8</v>
      </c>
      <c r="J98" s="732">
        <f>(8/H98)*I98</f>
        <v>2.1333333333333333</v>
      </c>
      <c r="K98" s="735">
        <f>18/17.04</f>
        <v>1.0563380281690142</v>
      </c>
      <c r="L98" s="221">
        <v>43475</v>
      </c>
      <c r="M98" s="479"/>
      <c r="N98" s="479"/>
      <c r="O98" s="70"/>
      <c r="P98" s="115" t="s">
        <v>346</v>
      </c>
      <c r="Q98" s="226">
        <v>2</v>
      </c>
    </row>
    <row r="99" spans="1:17" s="227" customFormat="1" ht="14.25" x14ac:dyDescent="0.2">
      <c r="A99" s="754"/>
      <c r="B99" s="730"/>
      <c r="C99" s="217" t="s">
        <v>65</v>
      </c>
      <c r="D99" s="218" t="s">
        <v>65</v>
      </c>
      <c r="E99" s="217" t="s">
        <v>78</v>
      </c>
      <c r="F99" s="226">
        <v>8</v>
      </c>
      <c r="G99" s="226">
        <v>2</v>
      </c>
      <c r="H99" s="739"/>
      <c r="I99" s="742"/>
      <c r="J99" s="763"/>
      <c r="K99" s="736"/>
      <c r="L99" s="221">
        <v>43470</v>
      </c>
      <c r="M99" s="62"/>
      <c r="N99" s="62"/>
      <c r="O99" s="69"/>
      <c r="P99" s="115" t="s">
        <v>346</v>
      </c>
      <c r="Q99" s="226">
        <v>3</v>
      </c>
    </row>
    <row r="100" spans="1:17" s="227" customFormat="1" ht="14.25" x14ac:dyDescent="0.2">
      <c r="A100" s="754"/>
      <c r="B100" s="730"/>
      <c r="C100" s="217">
        <v>84007</v>
      </c>
      <c r="D100" s="218" t="s">
        <v>595</v>
      </c>
      <c r="E100" s="217" t="s">
        <v>122</v>
      </c>
      <c r="F100" s="226">
        <v>8</v>
      </c>
      <c r="G100" s="226">
        <v>2</v>
      </c>
      <c r="H100" s="740"/>
      <c r="I100" s="743"/>
      <c r="J100" s="733"/>
      <c r="K100" s="737"/>
      <c r="L100" s="221">
        <v>43589</v>
      </c>
      <c r="M100" s="62"/>
      <c r="N100" s="62"/>
      <c r="O100" s="69"/>
      <c r="P100" s="115" t="s">
        <v>346</v>
      </c>
      <c r="Q100" s="226">
        <v>3</v>
      </c>
    </row>
    <row r="101" spans="1:17" s="227" customFormat="1" ht="114.75" x14ac:dyDescent="0.2">
      <c r="A101" s="754"/>
      <c r="B101" s="730" t="s">
        <v>190</v>
      </c>
      <c r="C101" s="540">
        <v>90608</v>
      </c>
      <c r="D101" s="541">
        <v>12326184</v>
      </c>
      <c r="E101" s="542" t="s">
        <v>36</v>
      </c>
      <c r="F101" s="226">
        <v>8</v>
      </c>
      <c r="G101" s="226">
        <v>2</v>
      </c>
      <c r="H101" s="738">
        <v>3</v>
      </c>
      <c r="I101" s="741">
        <v>0.8</v>
      </c>
      <c r="J101" s="732">
        <f>(8/H101)*I101</f>
        <v>2.1333333333333333</v>
      </c>
      <c r="K101" s="735">
        <f>18/17.04</f>
        <v>1.0563380281690142</v>
      </c>
      <c r="L101" s="221" t="s">
        <v>596</v>
      </c>
      <c r="M101" s="508" t="s">
        <v>576</v>
      </c>
      <c r="N101" s="508" t="s">
        <v>642</v>
      </c>
      <c r="O101" s="517" t="s">
        <v>13</v>
      </c>
      <c r="P101" s="115" t="s">
        <v>347</v>
      </c>
      <c r="Q101" s="226">
        <v>2</v>
      </c>
    </row>
    <row r="102" spans="1:17" s="227" customFormat="1" ht="14.25" x14ac:dyDescent="0.2">
      <c r="A102" s="754"/>
      <c r="B102" s="730"/>
      <c r="C102" s="217" t="s">
        <v>66</v>
      </c>
      <c r="D102" s="218" t="s">
        <v>66</v>
      </c>
      <c r="E102" s="217" t="s">
        <v>78</v>
      </c>
      <c r="F102" s="226">
        <v>8</v>
      </c>
      <c r="G102" s="226">
        <v>2</v>
      </c>
      <c r="H102" s="739"/>
      <c r="I102" s="742"/>
      <c r="J102" s="763"/>
      <c r="K102" s="736"/>
      <c r="L102" s="221">
        <v>43470</v>
      </c>
      <c r="M102" s="62"/>
      <c r="N102" s="62"/>
      <c r="O102" s="69"/>
      <c r="P102" s="115" t="s">
        <v>346</v>
      </c>
      <c r="Q102" s="226">
        <v>3</v>
      </c>
    </row>
    <row r="103" spans="1:17" s="227" customFormat="1" ht="14.25" x14ac:dyDescent="0.2">
      <c r="A103" s="754"/>
      <c r="B103" s="730"/>
      <c r="C103" s="217">
        <v>84011</v>
      </c>
      <c r="D103" s="218" t="s">
        <v>597</v>
      </c>
      <c r="E103" s="217" t="s">
        <v>122</v>
      </c>
      <c r="F103" s="226">
        <v>8</v>
      </c>
      <c r="G103" s="226">
        <v>2</v>
      </c>
      <c r="H103" s="740"/>
      <c r="I103" s="743"/>
      <c r="J103" s="733"/>
      <c r="K103" s="737"/>
      <c r="L103" s="221">
        <v>43588</v>
      </c>
      <c r="M103" s="62"/>
      <c r="N103" s="62"/>
      <c r="O103" s="69"/>
      <c r="P103" s="115" t="s">
        <v>346</v>
      </c>
      <c r="Q103" s="226">
        <v>3</v>
      </c>
    </row>
    <row r="104" spans="1:17" s="227" customFormat="1" ht="14.25" x14ac:dyDescent="0.2">
      <c r="A104" s="754"/>
      <c r="B104" s="730" t="s">
        <v>191</v>
      </c>
      <c r="C104" s="217" t="s">
        <v>13</v>
      </c>
      <c r="D104" s="218">
        <v>12336741</v>
      </c>
      <c r="E104" s="274" t="s">
        <v>36</v>
      </c>
      <c r="F104" s="226">
        <v>8</v>
      </c>
      <c r="G104" s="226">
        <v>2</v>
      </c>
      <c r="H104" s="738">
        <v>3</v>
      </c>
      <c r="I104" s="741">
        <v>0.8</v>
      </c>
      <c r="J104" s="732">
        <f>(8/H104)*I104</f>
        <v>2.1333333333333333</v>
      </c>
      <c r="K104" s="735">
        <f>18/17.04</f>
        <v>1.0563380281690142</v>
      </c>
      <c r="L104" s="221">
        <v>43419</v>
      </c>
      <c r="M104" s="510"/>
      <c r="N104" s="509"/>
      <c r="O104" s="70"/>
      <c r="P104" s="115" t="s">
        <v>346</v>
      </c>
      <c r="Q104" s="226">
        <v>2</v>
      </c>
    </row>
    <row r="105" spans="1:17" s="227" customFormat="1" ht="14.25" x14ac:dyDescent="0.2">
      <c r="A105" s="754"/>
      <c r="B105" s="730"/>
      <c r="C105" s="217" t="s">
        <v>67</v>
      </c>
      <c r="D105" s="218" t="s">
        <v>67</v>
      </c>
      <c r="E105" s="217" t="s">
        <v>78</v>
      </c>
      <c r="F105" s="226">
        <v>8</v>
      </c>
      <c r="G105" s="226">
        <v>2</v>
      </c>
      <c r="H105" s="739"/>
      <c r="I105" s="742"/>
      <c r="J105" s="763"/>
      <c r="K105" s="736"/>
      <c r="L105" s="221">
        <v>43470</v>
      </c>
      <c r="M105" s="62"/>
      <c r="N105" s="62"/>
      <c r="O105" s="69"/>
      <c r="P105" s="115" t="s">
        <v>346</v>
      </c>
      <c r="Q105" s="226">
        <v>3</v>
      </c>
    </row>
    <row r="106" spans="1:17" s="227" customFormat="1" ht="14.25" x14ac:dyDescent="0.2">
      <c r="A106" s="754"/>
      <c r="B106" s="730"/>
      <c r="C106" s="217">
        <v>84008</v>
      </c>
      <c r="D106" s="218" t="s">
        <v>598</v>
      </c>
      <c r="E106" s="217" t="s">
        <v>122</v>
      </c>
      <c r="F106" s="226">
        <v>8</v>
      </c>
      <c r="G106" s="226">
        <v>2</v>
      </c>
      <c r="H106" s="740"/>
      <c r="I106" s="743"/>
      <c r="J106" s="733"/>
      <c r="K106" s="737"/>
      <c r="L106" s="221">
        <v>43575</v>
      </c>
      <c r="M106" s="62"/>
      <c r="N106" s="62"/>
      <c r="O106" s="69"/>
      <c r="P106" s="115" t="s">
        <v>346</v>
      </c>
      <c r="Q106" s="226">
        <v>3</v>
      </c>
    </row>
    <row r="107" spans="1:17" s="227" customFormat="1" ht="14.25" x14ac:dyDescent="0.2">
      <c r="A107" s="754"/>
      <c r="B107" s="730" t="s">
        <v>192</v>
      </c>
      <c r="C107" s="217">
        <v>90603</v>
      </c>
      <c r="D107" s="218">
        <v>12326180</v>
      </c>
      <c r="E107" s="274" t="s">
        <v>36</v>
      </c>
      <c r="F107" s="226">
        <v>8</v>
      </c>
      <c r="G107" s="226">
        <v>2</v>
      </c>
      <c r="H107" s="738">
        <v>3</v>
      </c>
      <c r="I107" s="741">
        <v>0.8</v>
      </c>
      <c r="J107" s="732">
        <f>(8/H107)*I107</f>
        <v>2.1333333333333333</v>
      </c>
      <c r="K107" s="735">
        <f>18/17.04</f>
        <v>1.0563380281690142</v>
      </c>
      <c r="L107" s="221">
        <v>43475</v>
      </c>
      <c r="M107" s="479"/>
      <c r="N107" s="479"/>
      <c r="O107" s="501"/>
      <c r="P107" s="115" t="s">
        <v>346</v>
      </c>
      <c r="Q107" s="226">
        <v>2</v>
      </c>
    </row>
    <row r="108" spans="1:17" s="227" customFormat="1" ht="14.25" x14ac:dyDescent="0.2">
      <c r="A108" s="754"/>
      <c r="B108" s="730"/>
      <c r="C108" s="217" t="s">
        <v>68</v>
      </c>
      <c r="D108" s="218" t="s">
        <v>68</v>
      </c>
      <c r="E108" s="217" t="s">
        <v>78</v>
      </c>
      <c r="F108" s="226">
        <v>8</v>
      </c>
      <c r="G108" s="226">
        <v>2</v>
      </c>
      <c r="H108" s="739"/>
      <c r="I108" s="742"/>
      <c r="J108" s="763"/>
      <c r="K108" s="736"/>
      <c r="L108" s="221">
        <v>43470</v>
      </c>
      <c r="M108" s="62"/>
      <c r="N108" s="62"/>
      <c r="O108" s="69"/>
      <c r="P108" s="115" t="s">
        <v>346</v>
      </c>
      <c r="Q108" s="226">
        <v>3</v>
      </c>
    </row>
    <row r="109" spans="1:17" s="227" customFormat="1" ht="14.25" x14ac:dyDescent="0.2">
      <c r="A109" s="754"/>
      <c r="B109" s="730"/>
      <c r="C109" s="217">
        <v>84009</v>
      </c>
      <c r="D109" s="218" t="s">
        <v>599</v>
      </c>
      <c r="E109" s="217" t="s">
        <v>122</v>
      </c>
      <c r="F109" s="226">
        <v>8</v>
      </c>
      <c r="G109" s="226">
        <v>2</v>
      </c>
      <c r="H109" s="740"/>
      <c r="I109" s="743"/>
      <c r="J109" s="733"/>
      <c r="K109" s="737"/>
      <c r="L109" s="221">
        <v>43576</v>
      </c>
      <c r="M109" s="62"/>
      <c r="N109" s="62"/>
      <c r="O109" s="503"/>
      <c r="P109" s="115" t="s">
        <v>346</v>
      </c>
      <c r="Q109" s="226">
        <v>3</v>
      </c>
    </row>
    <row r="110" spans="1:17" s="227" customFormat="1" ht="14.25" x14ac:dyDescent="0.2">
      <c r="A110" s="754"/>
      <c r="B110" s="730" t="s">
        <v>193</v>
      </c>
      <c r="C110" s="217">
        <v>90600</v>
      </c>
      <c r="D110" s="218">
        <v>12326190</v>
      </c>
      <c r="E110" s="274" t="s">
        <v>36</v>
      </c>
      <c r="F110" s="226">
        <v>8</v>
      </c>
      <c r="G110" s="226">
        <v>2</v>
      </c>
      <c r="H110" s="738">
        <v>3</v>
      </c>
      <c r="I110" s="741">
        <v>0.8</v>
      </c>
      <c r="J110" s="732">
        <f>(8/H110)*I110</f>
        <v>2.1333333333333333</v>
      </c>
      <c r="K110" s="735">
        <f>18/17.04</f>
        <v>1.0563380281690142</v>
      </c>
      <c r="L110" s="221">
        <v>43475</v>
      </c>
      <c r="M110" s="479"/>
      <c r="N110" s="479"/>
      <c r="O110" s="501"/>
      <c r="P110" s="115" t="s">
        <v>346</v>
      </c>
      <c r="Q110" s="226">
        <v>2</v>
      </c>
    </row>
    <row r="111" spans="1:17" s="227" customFormat="1" ht="14.25" x14ac:dyDescent="0.2">
      <c r="A111" s="754"/>
      <c r="B111" s="730"/>
      <c r="C111" s="217" t="s">
        <v>61</v>
      </c>
      <c r="D111" s="218" t="s">
        <v>61</v>
      </c>
      <c r="E111" s="217" t="s">
        <v>78</v>
      </c>
      <c r="F111" s="226">
        <v>8</v>
      </c>
      <c r="G111" s="226">
        <v>2</v>
      </c>
      <c r="H111" s="739"/>
      <c r="I111" s="742"/>
      <c r="J111" s="763"/>
      <c r="K111" s="736"/>
      <c r="L111" s="221">
        <v>43470</v>
      </c>
      <c r="M111" s="62"/>
      <c r="N111" s="62"/>
      <c r="O111" s="69"/>
      <c r="P111" s="115" t="s">
        <v>346</v>
      </c>
      <c r="Q111" s="226">
        <v>3</v>
      </c>
    </row>
    <row r="112" spans="1:17" s="227" customFormat="1" ht="14.25" x14ac:dyDescent="0.2">
      <c r="A112" s="754"/>
      <c r="B112" s="730"/>
      <c r="C112" s="217">
        <v>84006</v>
      </c>
      <c r="D112" s="218" t="s">
        <v>600</v>
      </c>
      <c r="E112" s="217" t="s">
        <v>122</v>
      </c>
      <c r="F112" s="226">
        <v>8</v>
      </c>
      <c r="G112" s="226">
        <v>2</v>
      </c>
      <c r="H112" s="740"/>
      <c r="I112" s="743"/>
      <c r="J112" s="733"/>
      <c r="K112" s="737"/>
      <c r="L112" s="221">
        <v>43589</v>
      </c>
      <c r="M112" s="62"/>
      <c r="N112" s="62"/>
      <c r="O112" s="69"/>
      <c r="P112" s="115" t="s">
        <v>346</v>
      </c>
      <c r="Q112" s="226">
        <v>3</v>
      </c>
    </row>
    <row r="113" spans="1:17" s="227" customFormat="1" ht="63.75" x14ac:dyDescent="0.2">
      <c r="A113" s="754"/>
      <c r="B113" s="730" t="s">
        <v>194</v>
      </c>
      <c r="C113" s="217">
        <v>90607</v>
      </c>
      <c r="D113" s="218">
        <v>12326279</v>
      </c>
      <c r="E113" s="274" t="s">
        <v>36</v>
      </c>
      <c r="F113" s="226">
        <v>8</v>
      </c>
      <c r="G113" s="226">
        <v>2</v>
      </c>
      <c r="H113" s="738">
        <v>3</v>
      </c>
      <c r="I113" s="741">
        <v>0.8</v>
      </c>
      <c r="J113" s="732">
        <f>(8/H113)*I113</f>
        <v>2.1333333333333333</v>
      </c>
      <c r="K113" s="735">
        <f>18/17.04</f>
        <v>1.0563380281690142</v>
      </c>
      <c r="L113" s="221">
        <v>43502</v>
      </c>
      <c r="M113" s="521" t="s">
        <v>580</v>
      </c>
      <c r="N113" s="522" t="s">
        <v>581</v>
      </c>
      <c r="O113" s="501"/>
      <c r="P113" s="115" t="s">
        <v>346</v>
      </c>
      <c r="Q113" s="226">
        <v>2</v>
      </c>
    </row>
    <row r="114" spans="1:17" s="227" customFormat="1" ht="14.25" x14ac:dyDescent="0.2">
      <c r="A114" s="754"/>
      <c r="B114" s="730"/>
      <c r="C114" s="217" t="s">
        <v>62</v>
      </c>
      <c r="D114" s="218" t="s">
        <v>62</v>
      </c>
      <c r="E114" s="217" t="s">
        <v>78</v>
      </c>
      <c r="F114" s="226">
        <v>8</v>
      </c>
      <c r="G114" s="226">
        <v>2</v>
      </c>
      <c r="H114" s="739"/>
      <c r="I114" s="742"/>
      <c r="J114" s="763"/>
      <c r="K114" s="736"/>
      <c r="L114" s="221">
        <v>43470</v>
      </c>
      <c r="M114" s="62"/>
      <c r="N114" s="62"/>
      <c r="O114" s="69"/>
      <c r="P114" s="115" t="s">
        <v>346</v>
      </c>
      <c r="Q114" s="226">
        <v>3</v>
      </c>
    </row>
    <row r="115" spans="1:17" s="227" customFormat="1" ht="14.25" x14ac:dyDescent="0.2">
      <c r="A115" s="754"/>
      <c r="B115" s="730"/>
      <c r="C115" s="217">
        <v>84005</v>
      </c>
      <c r="D115" s="218" t="s">
        <v>601</v>
      </c>
      <c r="E115" s="217" t="s">
        <v>122</v>
      </c>
      <c r="F115" s="226">
        <v>8</v>
      </c>
      <c r="G115" s="226">
        <v>2</v>
      </c>
      <c r="H115" s="740"/>
      <c r="I115" s="743"/>
      <c r="J115" s="733"/>
      <c r="K115" s="737"/>
      <c r="L115" s="221">
        <v>43576</v>
      </c>
      <c r="M115" s="62"/>
      <c r="N115" s="62"/>
      <c r="O115" s="69"/>
      <c r="P115" s="115" t="s">
        <v>346</v>
      </c>
      <c r="Q115" s="226">
        <v>3</v>
      </c>
    </row>
    <row r="116" spans="1:17" s="227" customFormat="1" ht="14.25" x14ac:dyDescent="0.2">
      <c r="A116" s="754"/>
      <c r="B116" s="730" t="s">
        <v>195</v>
      </c>
      <c r="C116" s="452">
        <v>90610</v>
      </c>
      <c r="D116" s="528">
        <v>12326186</v>
      </c>
      <c r="E116" s="274" t="s">
        <v>36</v>
      </c>
      <c r="F116" s="226">
        <v>8</v>
      </c>
      <c r="G116" s="226">
        <v>2</v>
      </c>
      <c r="H116" s="738">
        <v>3</v>
      </c>
      <c r="I116" s="741">
        <v>0.8</v>
      </c>
      <c r="J116" s="732">
        <f>(8/H116)*I116</f>
        <v>2.1333333333333333</v>
      </c>
      <c r="K116" s="735">
        <f>18/17.04</f>
        <v>1.0563380281690142</v>
      </c>
      <c r="L116" s="221">
        <v>43475</v>
      </c>
      <c r="M116" s="479"/>
      <c r="N116" s="479"/>
      <c r="O116" s="501"/>
      <c r="P116" s="115" t="s">
        <v>346</v>
      </c>
      <c r="Q116" s="226">
        <v>2</v>
      </c>
    </row>
    <row r="117" spans="1:17" s="227" customFormat="1" ht="15" x14ac:dyDescent="0.2">
      <c r="A117" s="754"/>
      <c r="B117" s="730"/>
      <c r="C117" s="217" t="s">
        <v>63</v>
      </c>
      <c r="D117" s="218" t="s">
        <v>63</v>
      </c>
      <c r="E117" s="217" t="s">
        <v>78</v>
      </c>
      <c r="F117" s="226">
        <v>8</v>
      </c>
      <c r="G117" s="226">
        <v>2</v>
      </c>
      <c r="H117" s="739"/>
      <c r="I117" s="742"/>
      <c r="J117" s="763"/>
      <c r="K117" s="736"/>
      <c r="L117" s="221">
        <v>43470</v>
      </c>
      <c r="M117" s="502"/>
      <c r="N117" s="502"/>
      <c r="O117" s="69"/>
      <c r="P117" s="115" t="s">
        <v>346</v>
      </c>
      <c r="Q117" s="226">
        <v>3</v>
      </c>
    </row>
    <row r="118" spans="1:17" s="227" customFormat="1" ht="14.25" x14ac:dyDescent="0.2">
      <c r="A118" s="754"/>
      <c r="B118" s="730"/>
      <c r="C118" s="217">
        <v>90610</v>
      </c>
      <c r="D118" s="218">
        <v>12326186</v>
      </c>
      <c r="E118" s="217" t="s">
        <v>122</v>
      </c>
      <c r="F118" s="226">
        <v>8</v>
      </c>
      <c r="G118" s="226">
        <v>2</v>
      </c>
      <c r="H118" s="740"/>
      <c r="I118" s="743"/>
      <c r="J118" s="733"/>
      <c r="K118" s="737"/>
      <c r="L118" s="221">
        <v>43475</v>
      </c>
      <c r="M118" s="62"/>
      <c r="N118" s="62"/>
      <c r="O118" s="503"/>
      <c r="P118" s="115" t="s">
        <v>346</v>
      </c>
      <c r="Q118" s="226">
        <v>3</v>
      </c>
    </row>
    <row r="119" spans="1:17" s="227" customFormat="1" ht="30" x14ac:dyDescent="0.2">
      <c r="A119" s="754"/>
      <c r="B119" s="532" t="s">
        <v>632</v>
      </c>
      <c r="C119" s="217" t="s">
        <v>13</v>
      </c>
      <c r="D119" s="218" t="s">
        <v>631</v>
      </c>
      <c r="E119" s="217" t="s">
        <v>630</v>
      </c>
      <c r="F119" s="226"/>
      <c r="G119" s="226"/>
      <c r="H119" s="536"/>
      <c r="I119" s="535"/>
      <c r="J119" s="534"/>
      <c r="K119" s="533"/>
      <c r="L119" s="221">
        <v>43673</v>
      </c>
      <c r="M119" s="62"/>
      <c r="N119" s="62"/>
      <c r="O119" s="503"/>
      <c r="P119" s="115"/>
      <c r="Q119" s="226"/>
    </row>
    <row r="120" spans="1:17" s="227" customFormat="1" ht="30" x14ac:dyDescent="0.2">
      <c r="A120" s="755"/>
      <c r="B120" s="505" t="s">
        <v>196</v>
      </c>
      <c r="C120" s="217" t="s">
        <v>153</v>
      </c>
      <c r="D120" s="218" t="s">
        <v>153</v>
      </c>
      <c r="E120" s="217" t="s">
        <v>173</v>
      </c>
      <c r="F120" s="275">
        <v>2</v>
      </c>
      <c r="G120" s="275">
        <v>2</v>
      </c>
      <c r="H120" s="224">
        <v>0.23</v>
      </c>
      <c r="I120" s="225">
        <v>0.85</v>
      </c>
      <c r="J120" s="462">
        <f>(8/H120)*I120</f>
        <v>29.565217391304344</v>
      </c>
      <c r="K120" s="475">
        <f>60/59.14</f>
        <v>1.0145417653026716</v>
      </c>
      <c r="L120" s="234">
        <v>43504</v>
      </c>
      <c r="M120" s="571" t="s">
        <v>648</v>
      </c>
      <c r="N120" s="572" t="s">
        <v>639</v>
      </c>
      <c r="O120" s="573" t="s">
        <v>13</v>
      </c>
      <c r="P120" s="115" t="s">
        <v>346</v>
      </c>
      <c r="Q120" s="275">
        <v>2</v>
      </c>
    </row>
    <row r="121" spans="1:17" s="227" customFormat="1" ht="30" x14ac:dyDescent="0.2">
      <c r="A121" s="755"/>
      <c r="B121" s="505" t="s">
        <v>197</v>
      </c>
      <c r="C121" s="217" t="s">
        <v>154</v>
      </c>
      <c r="D121" s="218" t="s">
        <v>154</v>
      </c>
      <c r="E121" s="217" t="s">
        <v>173</v>
      </c>
      <c r="F121" s="226">
        <v>2</v>
      </c>
      <c r="G121" s="226">
        <v>2</v>
      </c>
      <c r="H121" s="224">
        <v>0.23</v>
      </c>
      <c r="I121" s="225">
        <v>0.85</v>
      </c>
      <c r="J121" s="462">
        <f>(8/H121)*I121</f>
        <v>29.565217391304344</v>
      </c>
      <c r="K121" s="475">
        <f>60/59.14</f>
        <v>1.0145417653026716</v>
      </c>
      <c r="L121" s="234">
        <v>43504</v>
      </c>
      <c r="M121" s="504"/>
      <c r="N121" s="62"/>
      <c r="O121" s="184"/>
      <c r="P121" s="115" t="s">
        <v>346</v>
      </c>
      <c r="Q121" s="226">
        <v>2</v>
      </c>
    </row>
    <row r="122" spans="1:17" s="227" customFormat="1" ht="15" x14ac:dyDescent="0.2">
      <c r="A122" s="392"/>
      <c r="B122" s="564" t="s">
        <v>214</v>
      </c>
      <c r="C122" s="217" t="s">
        <v>13</v>
      </c>
      <c r="D122" s="218" t="s">
        <v>635</v>
      </c>
      <c r="E122" s="217" t="s">
        <v>634</v>
      </c>
      <c r="F122" s="226"/>
      <c r="G122" s="226"/>
      <c r="H122" s="224"/>
      <c r="I122" s="225"/>
      <c r="J122" s="462"/>
      <c r="K122" s="475"/>
      <c r="L122" s="548">
        <v>43692</v>
      </c>
      <c r="M122" s="431"/>
      <c r="N122" s="190"/>
      <c r="O122" s="176"/>
      <c r="P122" s="48" t="s">
        <v>346</v>
      </c>
      <c r="Q122" s="191" t="s">
        <v>13</v>
      </c>
    </row>
    <row r="123" spans="1:17" s="215" customFormat="1" ht="10.5" customHeight="1" x14ac:dyDescent="0.2">
      <c r="A123" s="480"/>
      <c r="B123" s="563"/>
      <c r="C123" s="481"/>
      <c r="D123" s="527"/>
      <c r="E123" s="482"/>
      <c r="F123" s="483"/>
      <c r="G123" s="483"/>
      <c r="H123" s="484"/>
      <c r="I123" s="484"/>
      <c r="J123" s="485"/>
      <c r="K123" s="485"/>
      <c r="L123" s="486"/>
      <c r="M123" s="487"/>
      <c r="N123" s="487"/>
      <c r="O123" s="488"/>
      <c r="P123" s="489"/>
      <c r="Q123" s="239"/>
    </row>
    <row r="124" spans="1:17" s="215" customFormat="1" ht="15" x14ac:dyDescent="0.2">
      <c r="A124" s="756" t="s">
        <v>574</v>
      </c>
      <c r="B124" s="318" t="s">
        <v>131</v>
      </c>
      <c r="C124" s="229">
        <v>92258</v>
      </c>
      <c r="D124" s="232">
        <v>435110</v>
      </c>
      <c r="E124" s="260" t="s">
        <v>81</v>
      </c>
      <c r="F124" s="239">
        <v>2</v>
      </c>
      <c r="G124" s="239">
        <v>2</v>
      </c>
      <c r="H124" s="230">
        <v>0.62</v>
      </c>
      <c r="I124" s="353">
        <v>0.95</v>
      </c>
      <c r="J124" s="461">
        <f t="shared" ref="J124:J137" si="1">(16/H124)*I124</f>
        <v>24.516129032258064</v>
      </c>
      <c r="K124" s="430">
        <f>18/24.52</f>
        <v>0.73409461663947795</v>
      </c>
      <c r="L124" s="241">
        <v>43552</v>
      </c>
      <c r="M124" s="45"/>
      <c r="N124" s="73"/>
      <c r="O124" s="43"/>
      <c r="P124" s="48" t="s">
        <v>346</v>
      </c>
      <c r="Q124" s="239">
        <v>1</v>
      </c>
    </row>
    <row r="125" spans="1:17" s="215" customFormat="1" ht="15" x14ac:dyDescent="0.2">
      <c r="A125" s="757"/>
      <c r="B125" s="318" t="s">
        <v>131</v>
      </c>
      <c r="C125" s="217">
        <v>9120000</v>
      </c>
      <c r="D125" s="218" t="s">
        <v>13</v>
      </c>
      <c r="E125" s="289" t="s">
        <v>356</v>
      </c>
      <c r="F125" s="239">
        <v>2</v>
      </c>
      <c r="G125" s="239">
        <v>2</v>
      </c>
      <c r="H125" s="230">
        <v>0.62</v>
      </c>
      <c r="I125" s="353">
        <v>0.95</v>
      </c>
      <c r="J125" s="461">
        <f t="shared" si="1"/>
        <v>24.516129032258064</v>
      </c>
      <c r="K125" s="430">
        <f>18/24.52</f>
        <v>0.73409461663947795</v>
      </c>
      <c r="L125" s="16" t="s">
        <v>13</v>
      </c>
      <c r="M125" s="73"/>
      <c r="N125" s="108"/>
      <c r="O125" s="43"/>
      <c r="P125" s="48" t="s">
        <v>346</v>
      </c>
      <c r="Q125" s="239">
        <v>1</v>
      </c>
    </row>
    <row r="126" spans="1:17" s="215" customFormat="1" ht="15" x14ac:dyDescent="0.2">
      <c r="A126" s="757"/>
      <c r="B126" s="318" t="s">
        <v>131</v>
      </c>
      <c r="C126" s="229" t="s">
        <v>83</v>
      </c>
      <c r="D126" s="232" t="s">
        <v>83</v>
      </c>
      <c r="E126" s="260" t="s">
        <v>82</v>
      </c>
      <c r="F126" s="239">
        <v>2</v>
      </c>
      <c r="G126" s="239">
        <v>1</v>
      </c>
      <c r="H126" s="230">
        <v>0.36</v>
      </c>
      <c r="I126" s="353">
        <v>0.95</v>
      </c>
      <c r="J126" s="461">
        <f t="shared" si="1"/>
        <v>42.222222222222221</v>
      </c>
      <c r="K126" s="430">
        <f>18/J126</f>
        <v>0.4263157894736842</v>
      </c>
      <c r="L126" s="241">
        <v>43566</v>
      </c>
      <c r="M126" s="144"/>
      <c r="N126" s="96"/>
      <c r="O126" s="43"/>
      <c r="P126" s="48" t="s">
        <v>346</v>
      </c>
      <c r="Q126" s="239">
        <v>1</v>
      </c>
    </row>
    <row r="127" spans="1:17" s="215" customFormat="1" ht="28.5" x14ac:dyDescent="0.2">
      <c r="A127" s="757"/>
      <c r="B127" s="318" t="s">
        <v>131</v>
      </c>
      <c r="C127" s="565" t="s">
        <v>410</v>
      </c>
      <c r="D127" s="566" t="s">
        <v>402</v>
      </c>
      <c r="E127" s="569" t="s">
        <v>412</v>
      </c>
      <c r="F127" s="358">
        <v>1</v>
      </c>
      <c r="G127" s="358">
        <v>3</v>
      </c>
      <c r="H127" s="230">
        <v>0.75</v>
      </c>
      <c r="I127" s="353">
        <v>0.95</v>
      </c>
      <c r="J127" s="461">
        <f t="shared" si="1"/>
        <v>20.266666666666666</v>
      </c>
      <c r="K127" s="430">
        <f t="shared" ref="K127:K141" si="2">18/J127</f>
        <v>0.88815789473684215</v>
      </c>
      <c r="L127" s="231">
        <v>43694</v>
      </c>
      <c r="M127" s="88"/>
      <c r="N127" s="12"/>
      <c r="O127" s="13"/>
      <c r="P127" s="48" t="s">
        <v>346</v>
      </c>
      <c r="Q127" s="358">
        <v>3</v>
      </c>
    </row>
    <row r="128" spans="1:17" s="215" customFormat="1" ht="28.5" x14ac:dyDescent="0.2">
      <c r="A128" s="757"/>
      <c r="B128" s="318" t="s">
        <v>131</v>
      </c>
      <c r="C128" s="370" t="s">
        <v>409</v>
      </c>
      <c r="D128" s="232" t="s">
        <v>404</v>
      </c>
      <c r="E128" s="260" t="s">
        <v>403</v>
      </c>
      <c r="F128" s="358">
        <v>1</v>
      </c>
      <c r="G128" s="358">
        <v>3</v>
      </c>
      <c r="H128" s="230">
        <v>0.75</v>
      </c>
      <c r="I128" s="353">
        <v>0.95</v>
      </c>
      <c r="J128" s="461">
        <f t="shared" si="1"/>
        <v>20.266666666666666</v>
      </c>
      <c r="K128" s="430">
        <f t="shared" si="2"/>
        <v>0.88815789473684215</v>
      </c>
      <c r="L128" s="231">
        <v>43694</v>
      </c>
      <c r="M128" s="88"/>
      <c r="N128" s="12"/>
      <c r="O128" s="13"/>
      <c r="P128" s="48" t="s">
        <v>346</v>
      </c>
      <c r="Q128" s="358">
        <v>3</v>
      </c>
    </row>
    <row r="129" spans="1:17" s="215" customFormat="1" ht="15" x14ac:dyDescent="0.2">
      <c r="A129" s="757"/>
      <c r="B129" s="318" t="s">
        <v>131</v>
      </c>
      <c r="C129" s="182" t="s">
        <v>150</v>
      </c>
      <c r="D129" s="6" t="s">
        <v>414</v>
      </c>
      <c r="E129" s="19" t="s">
        <v>413</v>
      </c>
      <c r="F129" s="358">
        <v>1</v>
      </c>
      <c r="G129" s="358">
        <v>3</v>
      </c>
      <c r="H129" s="230">
        <v>0.75</v>
      </c>
      <c r="I129" s="353">
        <v>0.95</v>
      </c>
      <c r="J129" s="461">
        <f t="shared" si="1"/>
        <v>20.266666666666666</v>
      </c>
      <c r="K129" s="430">
        <f t="shared" si="2"/>
        <v>0.88815789473684215</v>
      </c>
      <c r="L129" s="231">
        <v>43694</v>
      </c>
      <c r="M129" s="101"/>
      <c r="N129" s="172"/>
      <c r="O129" s="43"/>
      <c r="P129" s="48" t="s">
        <v>346</v>
      </c>
      <c r="Q129" s="358">
        <v>3</v>
      </c>
    </row>
    <row r="130" spans="1:17" s="215" customFormat="1" ht="15" x14ac:dyDescent="0.2">
      <c r="A130" s="757"/>
      <c r="B130" s="318" t="s">
        <v>131</v>
      </c>
      <c r="C130" s="370" t="s">
        <v>602</v>
      </c>
      <c r="D130" s="232" t="s">
        <v>602</v>
      </c>
      <c r="E130" s="260" t="s">
        <v>303</v>
      </c>
      <c r="F130" s="358">
        <v>1</v>
      </c>
      <c r="G130" s="358">
        <v>3</v>
      </c>
      <c r="H130" s="230">
        <v>0.28000000000000003</v>
      </c>
      <c r="I130" s="353">
        <v>0.95</v>
      </c>
      <c r="J130" s="461">
        <f t="shared" si="1"/>
        <v>54.285714285714278</v>
      </c>
      <c r="K130" s="430">
        <f t="shared" si="2"/>
        <v>0.33157894736842108</v>
      </c>
      <c r="L130" s="231">
        <v>43729</v>
      </c>
      <c r="M130" s="112"/>
      <c r="N130" s="100"/>
      <c r="O130" s="97"/>
      <c r="P130" s="48" t="s">
        <v>346</v>
      </c>
      <c r="Q130" s="358">
        <v>3</v>
      </c>
    </row>
    <row r="131" spans="1:17" s="215" customFormat="1" ht="15" x14ac:dyDescent="0.2">
      <c r="A131" s="757"/>
      <c r="B131" s="318" t="s">
        <v>131</v>
      </c>
      <c r="C131" s="354" t="s">
        <v>603</v>
      </c>
      <c r="D131" s="232" t="s">
        <v>603</v>
      </c>
      <c r="E131" s="355" t="s">
        <v>137</v>
      </c>
      <c r="F131" s="358">
        <v>1</v>
      </c>
      <c r="G131" s="358">
        <v>3</v>
      </c>
      <c r="H131" s="230">
        <v>0.28000000000000003</v>
      </c>
      <c r="I131" s="353">
        <v>0.95</v>
      </c>
      <c r="J131" s="461">
        <f t="shared" si="1"/>
        <v>54.285714285714278</v>
      </c>
      <c r="K131" s="430">
        <f t="shared" si="2"/>
        <v>0.33157894736842108</v>
      </c>
      <c r="L131" s="231">
        <v>43729</v>
      </c>
      <c r="M131" s="110"/>
      <c r="N131" s="110"/>
      <c r="O131" s="111"/>
      <c r="P131" s="48" t="s">
        <v>346</v>
      </c>
      <c r="Q131" s="358">
        <v>3</v>
      </c>
    </row>
    <row r="132" spans="1:17" s="215" customFormat="1" ht="18" x14ac:dyDescent="0.2">
      <c r="A132" s="757"/>
      <c r="B132" s="318" t="s">
        <v>131</v>
      </c>
      <c r="C132" s="354" t="s">
        <v>206</v>
      </c>
      <c r="D132" s="232" t="s">
        <v>13</v>
      </c>
      <c r="E132" s="355" t="s">
        <v>207</v>
      </c>
      <c r="F132" s="358"/>
      <c r="G132" s="358">
        <v>1</v>
      </c>
      <c r="H132" s="230">
        <v>0.75</v>
      </c>
      <c r="I132" s="353">
        <v>0.95</v>
      </c>
      <c r="J132" s="461">
        <f t="shared" si="1"/>
        <v>20.266666666666666</v>
      </c>
      <c r="K132" s="430">
        <f t="shared" si="2"/>
        <v>0.88815789473684215</v>
      </c>
      <c r="L132" s="231">
        <v>43694</v>
      </c>
      <c r="M132" s="36"/>
      <c r="N132" s="86"/>
      <c r="O132" s="87"/>
      <c r="P132" s="48" t="s">
        <v>346</v>
      </c>
      <c r="Q132" s="358"/>
    </row>
    <row r="133" spans="1:17" s="215" customFormat="1" ht="42.75" x14ac:dyDescent="0.2">
      <c r="A133" s="757"/>
      <c r="B133" s="318" t="s">
        <v>131</v>
      </c>
      <c r="C133" s="354" t="s">
        <v>605</v>
      </c>
      <c r="D133" s="232" t="s">
        <v>604</v>
      </c>
      <c r="E133" s="260" t="s">
        <v>215</v>
      </c>
      <c r="F133" s="358">
        <v>1</v>
      </c>
      <c r="G133" s="358">
        <v>3</v>
      </c>
      <c r="H133" s="230">
        <v>0.75</v>
      </c>
      <c r="I133" s="353">
        <v>0.95</v>
      </c>
      <c r="J133" s="461">
        <f t="shared" si="1"/>
        <v>20.266666666666666</v>
      </c>
      <c r="K133" s="430">
        <f>18/J133</f>
        <v>0.88815789473684215</v>
      </c>
      <c r="L133" s="231">
        <v>43694</v>
      </c>
      <c r="M133" s="88"/>
      <c r="N133" s="12"/>
      <c r="O133" s="13"/>
      <c r="P133" s="48" t="s">
        <v>346</v>
      </c>
      <c r="Q133" s="358">
        <v>3</v>
      </c>
    </row>
    <row r="134" spans="1:17" s="215" customFormat="1" ht="15" x14ac:dyDescent="0.2">
      <c r="A134" s="757"/>
      <c r="B134" s="318" t="s">
        <v>131</v>
      </c>
      <c r="C134" s="567" t="s">
        <v>151</v>
      </c>
      <c r="D134" s="218" t="s">
        <v>624</v>
      </c>
      <c r="E134" s="492" t="s">
        <v>405</v>
      </c>
      <c r="F134" s="358">
        <v>1</v>
      </c>
      <c r="G134" s="358">
        <v>3</v>
      </c>
      <c r="H134" s="230">
        <v>0.75</v>
      </c>
      <c r="I134" s="353">
        <v>0.95</v>
      </c>
      <c r="J134" s="461">
        <f t="shared" si="1"/>
        <v>20.266666666666666</v>
      </c>
      <c r="K134" s="430">
        <f t="shared" si="2"/>
        <v>0.88815789473684215</v>
      </c>
      <c r="L134" s="231">
        <v>43694</v>
      </c>
      <c r="M134" s="88"/>
      <c r="N134" s="12"/>
      <c r="O134" s="13"/>
      <c r="P134" s="48" t="s">
        <v>346</v>
      </c>
      <c r="Q134" s="358">
        <v>3</v>
      </c>
    </row>
    <row r="135" spans="1:17" s="215" customFormat="1" ht="15" x14ac:dyDescent="0.2">
      <c r="A135" s="757"/>
      <c r="B135" s="318" t="s">
        <v>131</v>
      </c>
      <c r="C135" s="354" t="s">
        <v>151</v>
      </c>
      <c r="D135" s="232" t="s">
        <v>406</v>
      </c>
      <c r="E135" s="354" t="s">
        <v>407</v>
      </c>
      <c r="F135" s="239">
        <v>1</v>
      </c>
      <c r="G135" s="239">
        <v>3</v>
      </c>
      <c r="H135" s="230">
        <v>0.75</v>
      </c>
      <c r="I135" s="353">
        <v>0.95</v>
      </c>
      <c r="J135" s="461">
        <f t="shared" si="1"/>
        <v>20.266666666666666</v>
      </c>
      <c r="K135" s="430">
        <f t="shared" si="2"/>
        <v>0.88815789473684215</v>
      </c>
      <c r="L135" s="231">
        <v>43694</v>
      </c>
      <c r="M135" s="294"/>
      <c r="N135" s="294"/>
      <c r="O135" s="294"/>
      <c r="P135" s="48" t="s">
        <v>346</v>
      </c>
      <c r="Q135" s="239">
        <v>3</v>
      </c>
    </row>
    <row r="136" spans="1:17" s="215" customFormat="1" ht="15" x14ac:dyDescent="0.2">
      <c r="A136" s="757"/>
      <c r="B136" s="318" t="s">
        <v>131</v>
      </c>
      <c r="C136" s="370" t="s">
        <v>417</v>
      </c>
      <c r="D136" s="232" t="s">
        <v>416</v>
      </c>
      <c r="E136" s="354" t="s">
        <v>415</v>
      </c>
      <c r="F136" s="239">
        <v>1</v>
      </c>
      <c r="G136" s="239">
        <v>3</v>
      </c>
      <c r="H136" s="230">
        <v>0.75</v>
      </c>
      <c r="I136" s="353">
        <v>0.95</v>
      </c>
      <c r="J136" s="461">
        <f t="shared" si="1"/>
        <v>20.266666666666666</v>
      </c>
      <c r="K136" s="430">
        <f t="shared" si="2"/>
        <v>0.88815789473684215</v>
      </c>
      <c r="L136" s="231">
        <v>43694</v>
      </c>
      <c r="M136" s="88"/>
      <c r="N136" s="88"/>
      <c r="O136" s="13"/>
      <c r="P136" s="48" t="s">
        <v>346</v>
      </c>
      <c r="Q136" s="239">
        <v>3</v>
      </c>
    </row>
    <row r="137" spans="1:17" s="215" customFormat="1" ht="15" x14ac:dyDescent="0.2">
      <c r="A137" s="757"/>
      <c r="B137" s="318" t="s">
        <v>131</v>
      </c>
      <c r="C137" s="229" t="s">
        <v>152</v>
      </c>
      <c r="D137" s="232" t="s">
        <v>400</v>
      </c>
      <c r="E137" s="260" t="s">
        <v>361</v>
      </c>
      <c r="F137" s="239">
        <v>1</v>
      </c>
      <c r="G137" s="239">
        <v>3</v>
      </c>
      <c r="H137" s="230">
        <v>0.75</v>
      </c>
      <c r="I137" s="353">
        <v>0.95</v>
      </c>
      <c r="J137" s="461">
        <f t="shared" si="1"/>
        <v>20.266666666666666</v>
      </c>
      <c r="K137" s="430">
        <f t="shared" si="2"/>
        <v>0.88815789473684215</v>
      </c>
      <c r="L137" s="231">
        <v>43694</v>
      </c>
      <c r="M137" s="98"/>
      <c r="N137" s="183"/>
      <c r="O137" s="184"/>
      <c r="P137" s="48" t="s">
        <v>346</v>
      </c>
      <c r="Q137" s="239">
        <v>3</v>
      </c>
    </row>
    <row r="138" spans="1:17" s="215" customFormat="1" ht="28.5" x14ac:dyDescent="0.2">
      <c r="A138" s="757"/>
      <c r="B138" s="318" t="s">
        <v>131</v>
      </c>
      <c r="C138" s="229" t="s">
        <v>419</v>
      </c>
      <c r="D138" s="232" t="s">
        <v>606</v>
      </c>
      <c r="E138" s="260" t="s">
        <v>420</v>
      </c>
      <c r="F138" s="239">
        <v>1</v>
      </c>
      <c r="G138" s="239">
        <v>3</v>
      </c>
      <c r="H138" s="230">
        <v>0.28000000000000003</v>
      </c>
      <c r="I138" s="353">
        <v>0.95</v>
      </c>
      <c r="J138" s="461">
        <f>(8/H138)*I138</f>
        <v>27.142857142857139</v>
      </c>
      <c r="K138" s="430">
        <f t="shared" si="2"/>
        <v>0.66315789473684217</v>
      </c>
      <c r="L138" s="231">
        <v>43694</v>
      </c>
      <c r="M138" s="98"/>
      <c r="N138" s="183"/>
      <c r="O138" s="184"/>
      <c r="P138" s="48" t="s">
        <v>346</v>
      </c>
      <c r="Q138" s="239">
        <v>3</v>
      </c>
    </row>
    <row r="139" spans="1:17" s="215" customFormat="1" ht="15" x14ac:dyDescent="0.2">
      <c r="A139" s="757"/>
      <c r="B139" s="318" t="s">
        <v>131</v>
      </c>
      <c r="C139" s="370" t="s">
        <v>418</v>
      </c>
      <c r="D139" s="232" t="s">
        <v>607</v>
      </c>
      <c r="E139" s="355" t="s">
        <v>168</v>
      </c>
      <c r="F139" s="358">
        <v>1</v>
      </c>
      <c r="G139" s="358">
        <v>3</v>
      </c>
      <c r="H139" s="230">
        <v>0.75</v>
      </c>
      <c r="I139" s="353">
        <v>0.95</v>
      </c>
      <c r="J139" s="461">
        <f>(16/H139)*I139</f>
        <v>20.266666666666666</v>
      </c>
      <c r="K139" s="430">
        <f t="shared" si="2"/>
        <v>0.88815789473684215</v>
      </c>
      <c r="L139" s="231">
        <v>43694</v>
      </c>
      <c r="M139" s="88"/>
      <c r="N139" s="12"/>
      <c r="O139" s="13"/>
      <c r="P139" s="48" t="s">
        <v>346</v>
      </c>
      <c r="Q139" s="358">
        <v>3</v>
      </c>
    </row>
    <row r="140" spans="1:17" s="227" customFormat="1" ht="15" x14ac:dyDescent="0.2">
      <c r="A140" s="757"/>
      <c r="B140" s="273" t="s">
        <v>131</v>
      </c>
      <c r="C140" s="217">
        <v>95515</v>
      </c>
      <c r="D140" s="218" t="s">
        <v>608</v>
      </c>
      <c r="E140" s="289" t="s">
        <v>423</v>
      </c>
      <c r="F140" s="226">
        <v>1</v>
      </c>
      <c r="G140" s="226">
        <v>3</v>
      </c>
      <c r="H140" s="224">
        <v>0.36</v>
      </c>
      <c r="I140" s="353">
        <v>0.95</v>
      </c>
      <c r="J140" s="462">
        <f>(16/H140)*I140</f>
        <v>42.222222222222221</v>
      </c>
      <c r="K140" s="430">
        <f t="shared" si="2"/>
        <v>0.4263157894736842</v>
      </c>
      <c r="L140" s="234">
        <v>43579</v>
      </c>
      <c r="M140" s="98"/>
      <c r="N140" s="183"/>
      <c r="O140" s="184"/>
      <c r="P140" s="115" t="s">
        <v>346</v>
      </c>
      <c r="Q140" s="226">
        <v>3</v>
      </c>
    </row>
    <row r="141" spans="1:17" s="227" customFormat="1" ht="15" x14ac:dyDescent="0.2">
      <c r="A141" s="758"/>
      <c r="B141" s="273" t="s">
        <v>131</v>
      </c>
      <c r="C141" s="491" t="s">
        <v>424</v>
      </c>
      <c r="D141" s="218" t="s">
        <v>424</v>
      </c>
      <c r="E141" s="492" t="s">
        <v>625</v>
      </c>
      <c r="F141" s="226">
        <v>1</v>
      </c>
      <c r="G141" s="226">
        <v>3</v>
      </c>
      <c r="H141" s="224">
        <v>0.75</v>
      </c>
      <c r="I141" s="353">
        <v>0.95</v>
      </c>
      <c r="J141" s="462">
        <f>(16/H141)*I141</f>
        <v>20.266666666666666</v>
      </c>
      <c r="K141" s="430">
        <f t="shared" si="2"/>
        <v>0.88815789473684215</v>
      </c>
      <c r="L141" s="231" t="s">
        <v>13</v>
      </c>
      <c r="M141" s="98"/>
      <c r="N141" s="183"/>
      <c r="O141" s="184"/>
      <c r="P141" s="115" t="s">
        <v>346</v>
      </c>
      <c r="Q141" s="226">
        <v>3</v>
      </c>
    </row>
    <row r="142" spans="1:17" s="215" customFormat="1" ht="15" x14ac:dyDescent="0.2">
      <c r="A142" s="752" t="s">
        <v>167</v>
      </c>
      <c r="B142" s="318" t="s">
        <v>140</v>
      </c>
      <c r="C142" s="282" t="s">
        <v>13</v>
      </c>
      <c r="D142" s="224">
        <v>9093205</v>
      </c>
      <c r="E142" s="289" t="s">
        <v>71</v>
      </c>
      <c r="F142" s="239">
        <v>1</v>
      </c>
      <c r="G142" s="239">
        <v>1</v>
      </c>
      <c r="H142" s="605" t="s">
        <v>132</v>
      </c>
      <c r="I142" s="387" t="s">
        <v>13</v>
      </c>
      <c r="J142" s="387" t="s">
        <v>13</v>
      </c>
      <c r="K142" s="461"/>
      <c r="L142" s="241">
        <v>43355</v>
      </c>
      <c r="M142" s="64"/>
      <c r="N142" s="64"/>
      <c r="O142" s="65"/>
      <c r="P142" s="48" t="s">
        <v>346</v>
      </c>
      <c r="Q142" s="239">
        <v>1</v>
      </c>
    </row>
    <row r="143" spans="1:17" s="215" customFormat="1" ht="15" x14ac:dyDescent="0.2">
      <c r="A143" s="753"/>
      <c r="B143" s="318" t="s">
        <v>140</v>
      </c>
      <c r="C143" s="123" t="s">
        <v>397</v>
      </c>
      <c r="D143" s="56">
        <v>90240092</v>
      </c>
      <c r="E143" s="568" t="s">
        <v>10</v>
      </c>
      <c r="F143" s="239">
        <v>1</v>
      </c>
      <c r="G143" s="239">
        <v>1</v>
      </c>
      <c r="H143" s="606"/>
      <c r="I143" s="387" t="s">
        <v>13</v>
      </c>
      <c r="J143" s="387" t="s">
        <v>13</v>
      </c>
      <c r="K143" s="461"/>
      <c r="L143" s="221">
        <v>43496</v>
      </c>
      <c r="M143" s="64"/>
      <c r="N143" s="64"/>
      <c r="O143" s="65"/>
      <c r="P143" s="48" t="s">
        <v>346</v>
      </c>
      <c r="Q143" s="239">
        <v>1</v>
      </c>
    </row>
    <row r="144" spans="1:17" s="215" customFormat="1" ht="15" x14ac:dyDescent="0.2">
      <c r="A144" s="753"/>
      <c r="B144" s="318" t="s">
        <v>140</v>
      </c>
      <c r="C144" s="217" t="s">
        <v>610</v>
      </c>
      <c r="D144" s="218">
        <v>89200011</v>
      </c>
      <c r="E144" s="217" t="s">
        <v>72</v>
      </c>
      <c r="F144" s="239">
        <v>1</v>
      </c>
      <c r="G144" s="239">
        <v>1</v>
      </c>
      <c r="H144" s="606"/>
      <c r="I144" s="387" t="s">
        <v>13</v>
      </c>
      <c r="J144" s="387" t="s">
        <v>13</v>
      </c>
      <c r="K144" s="461"/>
      <c r="L144" s="221">
        <v>43733</v>
      </c>
      <c r="M144" s="64"/>
      <c r="N144" s="64"/>
      <c r="O144" s="65"/>
      <c r="P144" s="48" t="s">
        <v>346</v>
      </c>
      <c r="Q144" s="239">
        <v>1</v>
      </c>
    </row>
    <row r="145" spans="1:17" s="215" customFormat="1" ht="15" x14ac:dyDescent="0.2">
      <c r="A145" s="753"/>
      <c r="B145" s="318" t="s">
        <v>140</v>
      </c>
      <c r="C145" s="229">
        <v>310788</v>
      </c>
      <c r="D145" s="232">
        <v>85074</v>
      </c>
      <c r="E145" s="229" t="s">
        <v>212</v>
      </c>
      <c r="F145" s="239"/>
      <c r="G145" s="239"/>
      <c r="H145" s="606"/>
      <c r="I145" s="387" t="s">
        <v>13</v>
      </c>
      <c r="J145" s="387" t="s">
        <v>13</v>
      </c>
      <c r="K145" s="461"/>
      <c r="L145" s="222">
        <v>43207</v>
      </c>
      <c r="M145" s="64"/>
      <c r="N145" s="64"/>
      <c r="O145" s="65"/>
      <c r="P145" s="48" t="s">
        <v>346</v>
      </c>
      <c r="Q145" s="239"/>
    </row>
    <row r="146" spans="1:17" s="215" customFormat="1" ht="15" x14ac:dyDescent="0.2">
      <c r="A146" s="753"/>
      <c r="B146" s="318" t="s">
        <v>140</v>
      </c>
      <c r="C146" s="229" t="s">
        <v>307</v>
      </c>
      <c r="D146" s="232">
        <v>66386</v>
      </c>
      <c r="E146" s="229" t="s">
        <v>74</v>
      </c>
      <c r="F146" s="239">
        <v>1</v>
      </c>
      <c r="G146" s="239">
        <v>1</v>
      </c>
      <c r="H146" s="606"/>
      <c r="I146" s="387" t="s">
        <v>13</v>
      </c>
      <c r="J146" s="387" t="s">
        <v>13</v>
      </c>
      <c r="K146" s="461"/>
      <c r="L146" s="221">
        <v>43670</v>
      </c>
      <c r="M146" s="64"/>
      <c r="N146" s="64"/>
      <c r="O146" s="65"/>
      <c r="P146" s="48" t="s">
        <v>346</v>
      </c>
      <c r="Q146" s="239">
        <v>1</v>
      </c>
    </row>
    <row r="147" spans="1:17" s="215" customFormat="1" ht="15" x14ac:dyDescent="0.2">
      <c r="A147" s="753"/>
      <c r="B147" s="318" t="s">
        <v>140</v>
      </c>
      <c r="C147" s="228" t="s">
        <v>306</v>
      </c>
      <c r="D147" s="543" t="s">
        <v>609</v>
      </c>
      <c r="E147" s="229" t="s">
        <v>14</v>
      </c>
      <c r="F147" s="233">
        <v>1</v>
      </c>
      <c r="G147" s="233">
        <v>1</v>
      </c>
      <c r="H147" s="606"/>
      <c r="I147" s="387" t="s">
        <v>13</v>
      </c>
      <c r="J147" s="387" t="s">
        <v>13</v>
      </c>
      <c r="K147" s="461"/>
      <c r="L147" s="221">
        <v>43669</v>
      </c>
      <c r="M147" s="64"/>
      <c r="N147" s="64"/>
      <c r="O147" s="65"/>
      <c r="P147" s="48" t="s">
        <v>346</v>
      </c>
      <c r="Q147" s="233">
        <v>1</v>
      </c>
    </row>
    <row r="148" spans="1:17" s="215" customFormat="1" ht="15" x14ac:dyDescent="0.2">
      <c r="A148" s="753"/>
      <c r="B148" s="318" t="s">
        <v>140</v>
      </c>
      <c r="C148" s="123" t="s">
        <v>396</v>
      </c>
      <c r="D148" s="56">
        <v>85730619</v>
      </c>
      <c r="E148" s="229" t="s">
        <v>10</v>
      </c>
      <c r="F148" s="233"/>
      <c r="G148" s="233">
        <v>1</v>
      </c>
      <c r="H148" s="606"/>
      <c r="I148" s="387" t="s">
        <v>13</v>
      </c>
      <c r="J148" s="387" t="s">
        <v>13</v>
      </c>
      <c r="K148" s="461"/>
      <c r="L148" s="221">
        <v>43470</v>
      </c>
      <c r="M148" s="45"/>
      <c r="N148" s="45"/>
      <c r="O148" s="46"/>
      <c r="P148" s="48"/>
      <c r="Q148" s="233"/>
    </row>
    <row r="149" spans="1:17" s="215" customFormat="1" ht="15" x14ac:dyDescent="0.2">
      <c r="A149" s="753"/>
      <c r="B149" s="318" t="s">
        <v>140</v>
      </c>
      <c r="C149" s="229">
        <v>90406</v>
      </c>
      <c r="D149" s="232">
        <v>51053</v>
      </c>
      <c r="E149" s="260" t="s">
        <v>86</v>
      </c>
      <c r="F149" s="239">
        <v>1</v>
      </c>
      <c r="G149" s="239">
        <v>1</v>
      </c>
      <c r="H149" s="607"/>
      <c r="I149" s="387" t="s">
        <v>13</v>
      </c>
      <c r="J149" s="387" t="s">
        <v>13</v>
      </c>
      <c r="K149" s="461"/>
      <c r="L149" s="221">
        <v>43694</v>
      </c>
      <c r="M149" s="64"/>
      <c r="N149" s="64"/>
      <c r="O149" s="65"/>
      <c r="P149" s="48" t="s">
        <v>346</v>
      </c>
      <c r="Q149" s="239">
        <v>1</v>
      </c>
    </row>
    <row r="150" spans="1:17" s="215" customFormat="1" ht="15" x14ac:dyDescent="0.2">
      <c r="A150" s="753"/>
      <c r="B150" s="318" t="s">
        <v>140</v>
      </c>
      <c r="C150" s="217">
        <v>95037</v>
      </c>
      <c r="D150" s="218">
        <v>5037655</v>
      </c>
      <c r="E150" s="217" t="s">
        <v>37</v>
      </c>
      <c r="F150" s="239"/>
      <c r="G150" s="239">
        <v>1</v>
      </c>
      <c r="H150" s="392"/>
      <c r="I150" s="387" t="s">
        <v>13</v>
      </c>
      <c r="J150" s="387" t="s">
        <v>13</v>
      </c>
      <c r="K150" s="461"/>
      <c r="L150" s="221">
        <v>43475</v>
      </c>
      <c r="M150" s="64"/>
      <c r="N150" s="64"/>
      <c r="O150" s="65"/>
      <c r="P150" s="48"/>
      <c r="Q150" s="239"/>
    </row>
    <row r="151" spans="1:17" s="215" customFormat="1" ht="15" x14ac:dyDescent="0.2">
      <c r="A151" s="753"/>
      <c r="B151" s="318" t="s">
        <v>140</v>
      </c>
      <c r="C151" s="549">
        <v>90273</v>
      </c>
      <c r="D151" s="558">
        <v>12308385</v>
      </c>
      <c r="E151" s="550" t="s">
        <v>36</v>
      </c>
      <c r="F151" s="239"/>
      <c r="G151" s="239"/>
      <c r="H151" s="392"/>
      <c r="I151" s="387" t="s">
        <v>13</v>
      </c>
      <c r="J151" s="387" t="s">
        <v>13</v>
      </c>
      <c r="K151" s="461"/>
      <c r="L151" s="241">
        <v>43351</v>
      </c>
      <c r="M151" s="45"/>
      <c r="N151" s="45" t="s">
        <v>638</v>
      </c>
      <c r="O151" s="46"/>
      <c r="P151" s="48"/>
      <c r="Q151" s="239"/>
    </row>
    <row r="152" spans="1:17" s="215" customFormat="1" ht="15" x14ac:dyDescent="0.2">
      <c r="A152" s="753"/>
      <c r="B152" s="318" t="s">
        <v>140</v>
      </c>
      <c r="C152" s="549">
        <v>92207</v>
      </c>
      <c r="D152" s="558">
        <v>12337042</v>
      </c>
      <c r="E152" s="550" t="s">
        <v>36</v>
      </c>
      <c r="F152" s="239"/>
      <c r="G152" s="239"/>
      <c r="H152" s="392"/>
      <c r="I152" s="387" t="s">
        <v>13</v>
      </c>
      <c r="J152" s="387" t="s">
        <v>13</v>
      </c>
      <c r="K152" s="461"/>
      <c r="L152" s="241">
        <v>43351</v>
      </c>
      <c r="M152" s="45"/>
      <c r="N152" s="45" t="s">
        <v>638</v>
      </c>
      <c r="O152" s="46"/>
      <c r="P152" s="48"/>
      <c r="Q152" s="239"/>
    </row>
    <row r="153" spans="1:17" s="405" customFormat="1" ht="15" x14ac:dyDescent="0.2">
      <c r="A153" s="753"/>
      <c r="B153" s="395" t="s">
        <v>140</v>
      </c>
      <c r="C153" s="559">
        <v>90282</v>
      </c>
      <c r="D153" s="560">
        <v>1140660</v>
      </c>
      <c r="E153" s="561" t="s">
        <v>37</v>
      </c>
      <c r="F153" s="404">
        <v>4</v>
      </c>
      <c r="G153" s="404">
        <v>2</v>
      </c>
      <c r="H153" s="403">
        <v>7</v>
      </c>
      <c r="I153" s="387" t="s">
        <v>567</v>
      </c>
      <c r="J153" s="461" t="e">
        <f>(8/H153)*I153</f>
        <v>#VALUE!</v>
      </c>
      <c r="K153" s="463"/>
      <c r="L153" s="562" t="s">
        <v>626</v>
      </c>
      <c r="M153" s="58" t="s">
        <v>290</v>
      </c>
      <c r="N153" s="450"/>
      <c r="O153" s="40"/>
      <c r="P153" s="48" t="s">
        <v>346</v>
      </c>
      <c r="Q153" s="404">
        <v>2</v>
      </c>
    </row>
    <row r="154" spans="1:17" s="215" customFormat="1" ht="28.5" x14ac:dyDescent="0.2">
      <c r="A154" s="725" t="s">
        <v>157</v>
      </c>
      <c r="B154" s="451" t="s">
        <v>159</v>
      </c>
      <c r="C154" s="182" t="s">
        <v>202</v>
      </c>
      <c r="D154" s="173" t="s">
        <v>611</v>
      </c>
      <c r="E154" s="173" t="s">
        <v>203</v>
      </c>
      <c r="F154" s="156">
        <v>3</v>
      </c>
      <c r="G154" s="174">
        <v>2</v>
      </c>
      <c r="H154" s="174">
        <v>0.36</v>
      </c>
      <c r="I154" s="459">
        <v>0.9</v>
      </c>
      <c r="J154" s="461">
        <f>(8/H154)*I154</f>
        <v>20</v>
      </c>
      <c r="K154" s="430">
        <f>18/J154</f>
        <v>0.9</v>
      </c>
      <c r="L154" s="545">
        <v>43680</v>
      </c>
      <c r="M154" s="174"/>
      <c r="N154" s="174"/>
      <c r="O154" s="429"/>
      <c r="P154" s="48" t="s">
        <v>346</v>
      </c>
      <c r="Q154" s="174">
        <v>3</v>
      </c>
    </row>
    <row r="155" spans="1:17" s="215" customFormat="1" ht="25.5" customHeight="1" x14ac:dyDescent="0.2">
      <c r="A155" s="726"/>
      <c r="B155" s="451" t="s">
        <v>159</v>
      </c>
      <c r="C155" s="182" t="s">
        <v>564</v>
      </c>
      <c r="D155" s="6" t="s">
        <v>612</v>
      </c>
      <c r="E155" s="173" t="s">
        <v>204</v>
      </c>
      <c r="F155" s="167">
        <v>3</v>
      </c>
      <c r="G155" s="174">
        <v>2</v>
      </c>
      <c r="H155" s="174">
        <v>0.36</v>
      </c>
      <c r="I155" s="459">
        <v>0.9</v>
      </c>
      <c r="J155" s="461">
        <f>(8/H155)*I155</f>
        <v>20</v>
      </c>
      <c r="K155" s="430">
        <f>18/J155</f>
        <v>0.9</v>
      </c>
      <c r="L155" s="545">
        <v>43680</v>
      </c>
      <c r="M155" s="88"/>
      <c r="N155" s="88"/>
      <c r="O155" s="176"/>
      <c r="P155" s="48" t="s">
        <v>346</v>
      </c>
      <c r="Q155" s="174">
        <v>3</v>
      </c>
    </row>
    <row r="156" spans="1:17" s="215" customFormat="1" ht="38.25" x14ac:dyDescent="0.2">
      <c r="A156" s="726"/>
      <c r="B156" s="451" t="s">
        <v>159</v>
      </c>
      <c r="C156" s="182" t="s">
        <v>164</v>
      </c>
      <c r="D156" s="6" t="s">
        <v>613</v>
      </c>
      <c r="E156" s="173" t="s">
        <v>390</v>
      </c>
      <c r="F156" s="157">
        <v>3</v>
      </c>
      <c r="G156" s="174">
        <v>1</v>
      </c>
      <c r="H156" s="174">
        <v>0.36</v>
      </c>
      <c r="I156" s="459">
        <v>0.9</v>
      </c>
      <c r="J156" s="461">
        <f>(8/H156)*I156</f>
        <v>20</v>
      </c>
      <c r="K156" s="430">
        <f>18/J156</f>
        <v>0.9</v>
      </c>
      <c r="L156" s="545">
        <v>43680</v>
      </c>
      <c r="M156" s="578" t="s">
        <v>653</v>
      </c>
      <c r="N156" s="579" t="s">
        <v>654</v>
      </c>
      <c r="O156" s="176"/>
      <c r="P156" s="48" t="s">
        <v>346</v>
      </c>
      <c r="Q156" s="174"/>
    </row>
    <row r="157" spans="1:17" s="215" customFormat="1" ht="15" x14ac:dyDescent="0.2">
      <c r="A157" s="726"/>
      <c r="B157" s="594" t="s">
        <v>158</v>
      </c>
      <c r="C157" s="160" t="s">
        <v>160</v>
      </c>
      <c r="D157" s="155" t="s">
        <v>614</v>
      </c>
      <c r="E157" s="159" t="s">
        <v>165</v>
      </c>
      <c r="F157" s="156">
        <v>4</v>
      </c>
      <c r="G157" s="156">
        <v>2</v>
      </c>
      <c r="H157" s="156">
        <v>3</v>
      </c>
      <c r="I157" s="459">
        <v>0.9</v>
      </c>
      <c r="J157" s="461">
        <f>((8/H157)*I157)*4</f>
        <v>9.6</v>
      </c>
      <c r="K157" s="430">
        <f>25/38.4</f>
        <v>0.65104166666666674</v>
      </c>
      <c r="L157" s="546">
        <v>43666</v>
      </c>
      <c r="M157" s="498"/>
      <c r="N157" s="162"/>
      <c r="O157" s="171"/>
      <c r="P157" s="48" t="s">
        <v>346</v>
      </c>
      <c r="Q157" s="156">
        <v>2</v>
      </c>
    </row>
    <row r="158" spans="1:17" s="215" customFormat="1" ht="15" x14ac:dyDescent="0.2">
      <c r="A158" s="726"/>
      <c r="B158" s="769"/>
      <c r="C158" s="182" t="s">
        <v>161</v>
      </c>
      <c r="D158" s="6" t="s">
        <v>615</v>
      </c>
      <c r="E158" s="173" t="s">
        <v>165</v>
      </c>
      <c r="F158" s="174">
        <v>4</v>
      </c>
      <c r="G158" s="174">
        <v>2</v>
      </c>
      <c r="H158" s="156">
        <v>3</v>
      </c>
      <c r="I158" s="459">
        <v>0.9</v>
      </c>
      <c r="J158" s="461">
        <f t="shared" ref="J158:J166" si="3">((8/H158)*I158)*4</f>
        <v>9.6</v>
      </c>
      <c r="K158" s="430">
        <f>25/38.4</f>
        <v>0.65104166666666674</v>
      </c>
      <c r="L158" s="546">
        <v>43666</v>
      </c>
      <c r="M158" s="192"/>
      <c r="N158" s="88"/>
      <c r="O158" s="177"/>
      <c r="P158" s="48" t="s">
        <v>346</v>
      </c>
      <c r="Q158" s="174">
        <v>2</v>
      </c>
    </row>
    <row r="159" spans="1:17" s="215" customFormat="1" ht="15" x14ac:dyDescent="0.2">
      <c r="A159" s="726"/>
      <c r="B159" s="769"/>
      <c r="C159" s="182" t="s">
        <v>162</v>
      </c>
      <c r="D159" s="6" t="s">
        <v>616</v>
      </c>
      <c r="E159" s="173" t="s">
        <v>165</v>
      </c>
      <c r="F159" s="174">
        <v>4</v>
      </c>
      <c r="G159" s="174">
        <v>2</v>
      </c>
      <c r="H159" s="156">
        <v>3</v>
      </c>
      <c r="I159" s="459">
        <v>0.9</v>
      </c>
      <c r="J159" s="461">
        <f t="shared" si="3"/>
        <v>9.6</v>
      </c>
      <c r="K159" s="430">
        <f>25/38.4</f>
        <v>0.65104166666666674</v>
      </c>
      <c r="L159" s="546">
        <v>43666</v>
      </c>
      <c r="M159" s="178"/>
      <c r="N159" s="88"/>
      <c r="O159" s="177"/>
      <c r="P159" s="48" t="s">
        <v>346</v>
      </c>
      <c r="Q159" s="174">
        <v>2</v>
      </c>
    </row>
    <row r="160" spans="1:17" s="215" customFormat="1" ht="15" x14ac:dyDescent="0.2">
      <c r="A160" s="726"/>
      <c r="B160" s="770"/>
      <c r="C160" s="182" t="s">
        <v>163</v>
      </c>
      <c r="D160" s="6" t="s">
        <v>617</v>
      </c>
      <c r="E160" s="173" t="s">
        <v>165</v>
      </c>
      <c r="F160" s="174">
        <v>4</v>
      </c>
      <c r="G160" s="174">
        <v>2</v>
      </c>
      <c r="H160" s="156">
        <v>3</v>
      </c>
      <c r="I160" s="459">
        <v>0.9</v>
      </c>
      <c r="J160" s="461">
        <f t="shared" si="3"/>
        <v>9.6</v>
      </c>
      <c r="K160" s="430">
        <f>25/38.4</f>
        <v>0.65104166666666674</v>
      </c>
      <c r="L160" s="546">
        <v>43666</v>
      </c>
      <c r="M160" s="179"/>
      <c r="N160" s="180"/>
      <c r="O160" s="181"/>
      <c r="P160" s="48" t="s">
        <v>346</v>
      </c>
      <c r="Q160" s="174">
        <v>2</v>
      </c>
    </row>
    <row r="161" spans="1:17" s="215" customFormat="1" ht="15" x14ac:dyDescent="0.2">
      <c r="A161" s="726"/>
      <c r="B161" s="759" t="s">
        <v>352</v>
      </c>
      <c r="C161" s="182" t="s">
        <v>348</v>
      </c>
      <c r="D161" s="6" t="s">
        <v>618</v>
      </c>
      <c r="E161" s="173" t="s">
        <v>165</v>
      </c>
      <c r="F161" s="174">
        <v>16</v>
      </c>
      <c r="G161" s="174">
        <v>2</v>
      </c>
      <c r="H161" s="156">
        <v>3</v>
      </c>
      <c r="I161" s="459">
        <v>0.9</v>
      </c>
      <c r="J161" s="461">
        <f t="shared" si="3"/>
        <v>9.6</v>
      </c>
      <c r="K161" s="430">
        <f t="shared" ref="K161:K166" si="4">25/38.4</f>
        <v>0.65104166666666674</v>
      </c>
      <c r="L161" s="545">
        <v>43680</v>
      </c>
      <c r="M161" s="88"/>
      <c r="N161" s="88"/>
      <c r="O161" s="190"/>
      <c r="P161" s="48" t="s">
        <v>346</v>
      </c>
      <c r="Q161" s="174">
        <v>1</v>
      </c>
    </row>
    <row r="162" spans="1:17" s="215" customFormat="1" ht="15" x14ac:dyDescent="0.2">
      <c r="A162" s="726"/>
      <c r="B162" s="759"/>
      <c r="C162" s="182" t="s">
        <v>349</v>
      </c>
      <c r="D162" s="6" t="s">
        <v>13</v>
      </c>
      <c r="E162" s="173" t="s">
        <v>165</v>
      </c>
      <c r="F162" s="174">
        <v>16</v>
      </c>
      <c r="G162" s="174">
        <v>1</v>
      </c>
      <c r="H162" s="156">
        <v>3</v>
      </c>
      <c r="I162" s="459">
        <v>0.9</v>
      </c>
      <c r="J162" s="461">
        <f t="shared" si="3"/>
        <v>9.6</v>
      </c>
      <c r="K162" s="430">
        <f t="shared" si="4"/>
        <v>0.65104166666666674</v>
      </c>
      <c r="L162" s="545">
        <v>43596</v>
      </c>
      <c r="M162" s="88"/>
      <c r="N162" s="88"/>
      <c r="O162" s="176"/>
      <c r="P162" s="48" t="s">
        <v>346</v>
      </c>
      <c r="Q162" s="174">
        <v>1</v>
      </c>
    </row>
    <row r="163" spans="1:17" s="215" customFormat="1" ht="15" x14ac:dyDescent="0.2">
      <c r="A163" s="726"/>
      <c r="B163" s="759"/>
      <c r="C163" s="182" t="s">
        <v>350</v>
      </c>
      <c r="D163" s="6" t="s">
        <v>619</v>
      </c>
      <c r="E163" s="173" t="s">
        <v>165</v>
      </c>
      <c r="F163" s="174">
        <v>16</v>
      </c>
      <c r="G163" s="174">
        <v>2</v>
      </c>
      <c r="H163" s="156">
        <v>3</v>
      </c>
      <c r="I163" s="459">
        <v>0.9</v>
      </c>
      <c r="J163" s="461">
        <f t="shared" si="3"/>
        <v>9.6</v>
      </c>
      <c r="K163" s="430">
        <f t="shared" si="4"/>
        <v>0.65104166666666674</v>
      </c>
      <c r="L163" s="545">
        <v>43596</v>
      </c>
      <c r="M163" s="175"/>
      <c r="N163" s="174"/>
      <c r="O163" s="429"/>
      <c r="P163" s="48" t="s">
        <v>346</v>
      </c>
      <c r="Q163" s="174">
        <v>1</v>
      </c>
    </row>
    <row r="164" spans="1:17" s="215" customFormat="1" ht="15" x14ac:dyDescent="0.2">
      <c r="A164" s="726"/>
      <c r="B164" s="759"/>
      <c r="C164" s="182" t="s">
        <v>351</v>
      </c>
      <c r="D164" s="6" t="s">
        <v>620</v>
      </c>
      <c r="E164" s="173" t="s">
        <v>165</v>
      </c>
      <c r="F164" s="174">
        <v>16</v>
      </c>
      <c r="G164" s="174">
        <v>2</v>
      </c>
      <c r="H164" s="156">
        <v>3</v>
      </c>
      <c r="I164" s="459">
        <v>0.9</v>
      </c>
      <c r="J164" s="461">
        <f t="shared" si="3"/>
        <v>9.6</v>
      </c>
      <c r="K164" s="430">
        <f t="shared" si="4"/>
        <v>0.65104166666666674</v>
      </c>
      <c r="L164" s="545">
        <v>43596</v>
      </c>
      <c r="M164" s="183"/>
      <c r="N164" s="183"/>
      <c r="O164" s="184"/>
      <c r="P164" s="48" t="s">
        <v>346</v>
      </c>
      <c r="Q164" s="174">
        <v>1</v>
      </c>
    </row>
    <row r="165" spans="1:17" s="215" customFormat="1" ht="38.25" x14ac:dyDescent="0.2">
      <c r="A165" s="726"/>
      <c r="B165" s="759"/>
      <c r="C165" s="55" t="s">
        <v>565</v>
      </c>
      <c r="D165" s="544" t="s">
        <v>621</v>
      </c>
      <c r="E165" s="56" t="s">
        <v>387</v>
      </c>
      <c r="F165" s="174">
        <v>16</v>
      </c>
      <c r="G165" s="174">
        <v>1</v>
      </c>
      <c r="H165" s="156">
        <v>3</v>
      </c>
      <c r="I165" s="459">
        <v>0.9</v>
      </c>
      <c r="J165" s="461">
        <f t="shared" si="3"/>
        <v>9.6</v>
      </c>
      <c r="K165" s="430">
        <f t="shared" si="4"/>
        <v>0.65104166666666674</v>
      </c>
      <c r="L165" s="547">
        <v>43539</v>
      </c>
      <c r="M165" s="576" t="s">
        <v>651</v>
      </c>
      <c r="N165" s="577" t="s">
        <v>652</v>
      </c>
      <c r="O165" s="577" t="s">
        <v>13</v>
      </c>
      <c r="P165" s="48" t="s">
        <v>346</v>
      </c>
      <c r="Q165" s="174"/>
    </row>
    <row r="166" spans="1:17" s="215" customFormat="1" ht="15" x14ac:dyDescent="0.2">
      <c r="A166" s="726"/>
      <c r="B166" s="759"/>
      <c r="C166" s="55" t="s">
        <v>566</v>
      </c>
      <c r="D166" s="530" t="s">
        <v>622</v>
      </c>
      <c r="E166" s="56" t="s">
        <v>387</v>
      </c>
      <c r="F166" s="174">
        <v>16</v>
      </c>
      <c r="G166" s="174">
        <v>1</v>
      </c>
      <c r="H166" s="156">
        <v>3</v>
      </c>
      <c r="I166" s="459">
        <v>0.9</v>
      </c>
      <c r="J166" s="461">
        <f t="shared" si="3"/>
        <v>9.6</v>
      </c>
      <c r="K166" s="430">
        <f t="shared" si="4"/>
        <v>0.65104166666666674</v>
      </c>
      <c r="L166" s="547">
        <v>43539</v>
      </c>
      <c r="M166" s="185"/>
      <c r="N166" s="185"/>
      <c r="O166" s="185"/>
      <c r="P166" s="48" t="s">
        <v>346</v>
      </c>
      <c r="Q166" s="174"/>
    </row>
    <row r="167" spans="1:17" s="413" customFormat="1" ht="15" x14ac:dyDescent="0.2">
      <c r="A167" s="726"/>
      <c r="B167" s="537" t="s">
        <v>214</v>
      </c>
      <c r="C167" s="186" t="s">
        <v>13</v>
      </c>
      <c r="D167" s="173" t="s">
        <v>633</v>
      </c>
      <c r="E167" s="187" t="s">
        <v>634</v>
      </c>
      <c r="F167" s="191" t="s">
        <v>13</v>
      </c>
      <c r="G167" s="191" t="s">
        <v>13</v>
      </c>
      <c r="H167" s="189" t="s">
        <v>13</v>
      </c>
      <c r="I167" s="191" t="s">
        <v>13</v>
      </c>
      <c r="J167" s="461" t="s">
        <v>13</v>
      </c>
      <c r="K167" s="461" t="s">
        <v>13</v>
      </c>
      <c r="L167" s="548">
        <v>43692</v>
      </c>
      <c r="M167" s="431"/>
      <c r="N167" s="190"/>
      <c r="O167" s="176"/>
      <c r="P167" s="48" t="s">
        <v>346</v>
      </c>
      <c r="Q167" s="191" t="s">
        <v>13</v>
      </c>
    </row>
    <row r="168" spans="1:17" s="227" customFormat="1" ht="15" x14ac:dyDescent="0.2">
      <c r="A168" s="726"/>
      <c r="B168" s="273" t="s">
        <v>310</v>
      </c>
      <c r="C168" s="556">
        <v>86041</v>
      </c>
      <c r="D168" s="557" t="s">
        <v>268</v>
      </c>
      <c r="E168" s="550" t="s">
        <v>37</v>
      </c>
      <c r="F168" s="226">
        <v>4</v>
      </c>
      <c r="G168" s="226">
        <v>2</v>
      </c>
      <c r="H168" s="226">
        <v>0.11</v>
      </c>
      <c r="I168" s="493">
        <v>0.98</v>
      </c>
      <c r="J168" s="462">
        <f>(8/H168)*I168</f>
        <v>71.27272727272728</v>
      </c>
      <c r="K168" s="475">
        <f>50/J168</f>
        <v>0.70153061224489788</v>
      </c>
      <c r="L168" s="221">
        <v>43386</v>
      </c>
      <c r="M168" s="494"/>
      <c r="N168" s="495"/>
      <c r="O168" s="496"/>
      <c r="P168" s="494"/>
      <c r="Q168" s="226">
        <v>2</v>
      </c>
    </row>
    <row r="169" spans="1:17" s="215" customFormat="1" ht="18" x14ac:dyDescent="0.2">
      <c r="A169" s="467" t="s">
        <v>364</v>
      </c>
      <c r="B169" s="7" t="s">
        <v>365</v>
      </c>
      <c r="C169" s="104" t="s">
        <v>123</v>
      </c>
      <c r="D169" s="174"/>
      <c r="E169" s="103" t="s">
        <v>366</v>
      </c>
      <c r="F169" s="294">
        <v>1</v>
      </c>
      <c r="G169" s="294">
        <v>3</v>
      </c>
      <c r="H169" s="189" t="s">
        <v>13</v>
      </c>
      <c r="I169" s="423" t="s">
        <v>13</v>
      </c>
      <c r="J169" s="461" t="s">
        <v>13</v>
      </c>
      <c r="K169" s="449" t="s">
        <v>13</v>
      </c>
      <c r="L169" s="449" t="s">
        <v>13</v>
      </c>
      <c r="M169" s="449" t="s">
        <v>13</v>
      </c>
      <c r="N169" s="449" t="s">
        <v>13</v>
      </c>
      <c r="O169" s="449" t="s">
        <v>13</v>
      </c>
      <c r="P169" s="48" t="s">
        <v>346</v>
      </c>
      <c r="Q169" s="294">
        <v>3</v>
      </c>
    </row>
    <row r="170" spans="1:17" s="215" customFormat="1" ht="18" x14ac:dyDescent="0.2">
      <c r="A170" s="467" t="s">
        <v>364</v>
      </c>
      <c r="B170" s="7" t="s">
        <v>365</v>
      </c>
      <c r="C170" s="104" t="s">
        <v>123</v>
      </c>
      <c r="D170" s="174"/>
      <c r="E170" s="103" t="s">
        <v>367</v>
      </c>
      <c r="F170" s="424">
        <v>1</v>
      </c>
      <c r="G170" s="424">
        <v>3</v>
      </c>
      <c r="H170" s="189" t="s">
        <v>13</v>
      </c>
      <c r="I170" s="423" t="s">
        <v>13</v>
      </c>
      <c r="J170" s="461" t="s">
        <v>13</v>
      </c>
      <c r="K170" s="449" t="s">
        <v>13</v>
      </c>
      <c r="L170" s="449" t="s">
        <v>13</v>
      </c>
      <c r="M170" s="449" t="s">
        <v>13</v>
      </c>
      <c r="N170" s="449" t="s">
        <v>13</v>
      </c>
      <c r="O170" s="449" t="s">
        <v>13</v>
      </c>
      <c r="P170" s="48" t="s">
        <v>346</v>
      </c>
      <c r="Q170" s="424">
        <v>3</v>
      </c>
    </row>
    <row r="171" spans="1:17" x14ac:dyDescent="0.2">
      <c r="A171" s="720" t="s">
        <v>509</v>
      </c>
      <c r="B171" s="447" t="s">
        <v>508</v>
      </c>
      <c r="C171" s="424" t="s">
        <v>505</v>
      </c>
      <c r="D171" s="500"/>
      <c r="E171" s="448" t="s">
        <v>506</v>
      </c>
      <c r="F171" s="424">
        <v>1</v>
      </c>
      <c r="G171" s="424">
        <v>1</v>
      </c>
      <c r="H171" s="449" t="s">
        <v>13</v>
      </c>
      <c r="I171" s="424" t="s">
        <v>13</v>
      </c>
      <c r="J171" s="449" t="s">
        <v>13</v>
      </c>
      <c r="K171" s="449" t="s">
        <v>13</v>
      </c>
      <c r="L171" s="449" t="s">
        <v>13</v>
      </c>
      <c r="M171" s="23" t="s">
        <v>13</v>
      </c>
      <c r="N171" s="23" t="s">
        <v>13</v>
      </c>
      <c r="O171" s="424" t="s">
        <v>13</v>
      </c>
      <c r="P171" s="48" t="s">
        <v>507</v>
      </c>
      <c r="Q171" s="424">
        <v>3</v>
      </c>
    </row>
    <row r="172" spans="1:17" x14ac:dyDescent="0.2">
      <c r="A172" s="721"/>
      <c r="B172" s="447" t="s">
        <v>508</v>
      </c>
      <c r="C172" s="424" t="s">
        <v>13</v>
      </c>
      <c r="D172" s="500"/>
      <c r="E172" s="448" t="s">
        <v>510</v>
      </c>
      <c r="F172" s="424">
        <v>1</v>
      </c>
      <c r="G172" s="424">
        <v>1</v>
      </c>
      <c r="H172" s="449" t="s">
        <v>13</v>
      </c>
      <c r="I172" s="424" t="s">
        <v>13</v>
      </c>
      <c r="J172" s="449" t="s">
        <v>13</v>
      </c>
      <c r="K172" s="449" t="s">
        <v>13</v>
      </c>
      <c r="L172" s="449" t="s">
        <v>13</v>
      </c>
      <c r="M172" s="23" t="s">
        <v>13</v>
      </c>
      <c r="N172" s="23" t="s">
        <v>13</v>
      </c>
      <c r="O172" s="424" t="s">
        <v>13</v>
      </c>
      <c r="P172" s="48" t="s">
        <v>507</v>
      </c>
      <c r="Q172" s="424">
        <v>3</v>
      </c>
    </row>
    <row r="173" spans="1:17" x14ac:dyDescent="0.2">
      <c r="A173" s="721"/>
      <c r="B173" s="447" t="s">
        <v>508</v>
      </c>
      <c r="C173" s="424" t="s">
        <v>13</v>
      </c>
      <c r="D173" s="500"/>
      <c r="E173" s="448" t="s">
        <v>511</v>
      </c>
      <c r="F173" s="424">
        <v>1</v>
      </c>
      <c r="G173" s="424">
        <v>1</v>
      </c>
      <c r="H173" s="449" t="s">
        <v>13</v>
      </c>
      <c r="I173" s="424" t="s">
        <v>13</v>
      </c>
      <c r="J173" s="449" t="s">
        <v>13</v>
      </c>
      <c r="K173" s="449" t="s">
        <v>13</v>
      </c>
      <c r="L173" s="449" t="s">
        <v>13</v>
      </c>
      <c r="M173" s="23" t="s">
        <v>13</v>
      </c>
      <c r="N173" s="23" t="s">
        <v>13</v>
      </c>
      <c r="O173" s="424" t="s">
        <v>13</v>
      </c>
      <c r="P173" s="48" t="s">
        <v>507</v>
      </c>
      <c r="Q173" s="424">
        <v>3</v>
      </c>
    </row>
    <row r="174" spans="1:17" x14ac:dyDescent="0.2">
      <c r="A174" s="721"/>
      <c r="B174" s="447" t="s">
        <v>508</v>
      </c>
      <c r="C174" s="294" t="s">
        <v>13</v>
      </c>
      <c r="D174" s="174"/>
      <c r="E174" s="448" t="s">
        <v>512</v>
      </c>
      <c r="F174" s="424">
        <v>1</v>
      </c>
      <c r="G174" s="424">
        <v>1</v>
      </c>
      <c r="H174" s="449" t="s">
        <v>13</v>
      </c>
      <c r="I174" s="424" t="s">
        <v>13</v>
      </c>
      <c r="J174" s="449" t="s">
        <v>13</v>
      </c>
      <c r="K174" s="449" t="s">
        <v>13</v>
      </c>
      <c r="L174" s="449" t="s">
        <v>13</v>
      </c>
      <c r="M174" s="23" t="s">
        <v>13</v>
      </c>
      <c r="N174" s="23" t="s">
        <v>13</v>
      </c>
      <c r="O174" s="424" t="s">
        <v>13</v>
      </c>
      <c r="P174" s="48" t="s">
        <v>507</v>
      </c>
      <c r="Q174" s="424">
        <v>3</v>
      </c>
    </row>
    <row r="175" spans="1:17" x14ac:dyDescent="0.2">
      <c r="A175" s="722"/>
      <c r="B175" s="447" t="s">
        <v>508</v>
      </c>
      <c r="C175" s="424" t="s">
        <v>513</v>
      </c>
      <c r="D175" s="500"/>
      <c r="E175" s="448" t="s">
        <v>514</v>
      </c>
      <c r="F175" s="424">
        <v>1</v>
      </c>
      <c r="G175" s="424">
        <v>1</v>
      </c>
      <c r="H175" s="449" t="s">
        <v>13</v>
      </c>
      <c r="I175" s="424" t="s">
        <v>13</v>
      </c>
      <c r="J175" s="449" t="s">
        <v>13</v>
      </c>
      <c r="K175" s="449" t="s">
        <v>13</v>
      </c>
      <c r="L175" s="449" t="s">
        <v>13</v>
      </c>
      <c r="M175" s="23" t="s">
        <v>13</v>
      </c>
      <c r="N175" s="23" t="s">
        <v>13</v>
      </c>
      <c r="O175" s="424" t="s">
        <v>13</v>
      </c>
      <c r="P175" s="48" t="s">
        <v>507</v>
      </c>
      <c r="Q175" s="424">
        <v>3</v>
      </c>
    </row>
    <row r="176" spans="1:17" x14ac:dyDescent="0.2">
      <c r="L176" s="426"/>
      <c r="M176" s="24"/>
      <c r="N176" s="24"/>
    </row>
    <row r="177" spans="12:14" x14ac:dyDescent="0.2">
      <c r="L177" s="426"/>
      <c r="M177" s="24"/>
      <c r="N177" s="24"/>
    </row>
    <row r="178" spans="12:14" x14ac:dyDescent="0.2">
      <c r="L178" s="426"/>
      <c r="M178" s="24"/>
      <c r="N178" s="24"/>
    </row>
    <row r="179" spans="12:14" x14ac:dyDescent="0.2">
      <c r="L179" s="426"/>
      <c r="M179" s="24"/>
      <c r="N179" s="24"/>
    </row>
    <row r="180" spans="12:14" x14ac:dyDescent="0.2">
      <c r="L180" s="426"/>
      <c r="M180" s="24"/>
      <c r="N180" s="24"/>
    </row>
    <row r="181" spans="12:14" x14ac:dyDescent="0.2">
      <c r="L181" s="426"/>
      <c r="M181" s="24"/>
      <c r="N181" s="24"/>
    </row>
    <row r="182" spans="12:14" x14ac:dyDescent="0.2">
      <c r="L182" s="426"/>
      <c r="M182" s="24"/>
      <c r="N182" s="24"/>
    </row>
    <row r="183" spans="12:14" x14ac:dyDescent="0.2">
      <c r="L183" s="426"/>
      <c r="M183" s="24"/>
      <c r="N183" s="24"/>
    </row>
    <row r="184" spans="12:14" x14ac:dyDescent="0.2">
      <c r="L184" s="426"/>
      <c r="M184" s="24"/>
      <c r="N184" s="24"/>
    </row>
    <row r="185" spans="12:14" x14ac:dyDescent="0.2">
      <c r="L185" s="426"/>
      <c r="M185" s="24"/>
      <c r="N185" s="24"/>
    </row>
    <row r="186" spans="12:14" x14ac:dyDescent="0.2">
      <c r="L186" s="426"/>
      <c r="M186" s="24"/>
      <c r="N186" s="24"/>
    </row>
    <row r="187" spans="12:14" x14ac:dyDescent="0.2">
      <c r="L187" s="426"/>
      <c r="M187" s="24"/>
      <c r="N187" s="24"/>
    </row>
    <row r="188" spans="12:14" x14ac:dyDescent="0.2">
      <c r="M188" s="24"/>
      <c r="N188" s="24"/>
    </row>
  </sheetData>
  <autoFilter ref="A1:Q122"/>
  <mergeCells count="154">
    <mergeCell ref="K116:K118"/>
    <mergeCell ref="J6:J7"/>
    <mergeCell ref="J4:J5"/>
    <mergeCell ref="J8:J9"/>
    <mergeCell ref="K98:K100"/>
    <mergeCell ref="K101:K103"/>
    <mergeCell ref="K104:K106"/>
    <mergeCell ref="K107:K109"/>
    <mergeCell ref="K110:K112"/>
    <mergeCell ref="K113:K115"/>
    <mergeCell ref="B157:B160"/>
    <mergeCell ref="J113:J115"/>
    <mergeCell ref="J116:J118"/>
    <mergeCell ref="J110:J112"/>
    <mergeCell ref="H110:H112"/>
    <mergeCell ref="I110:I112"/>
    <mergeCell ref="K89:K90"/>
    <mergeCell ref="K91:K92"/>
    <mergeCell ref="J98:J100"/>
    <mergeCell ref="J101:J103"/>
    <mergeCell ref="J104:J106"/>
    <mergeCell ref="J107:J109"/>
    <mergeCell ref="K95:K97"/>
    <mergeCell ref="J75:J76"/>
    <mergeCell ref="J77:J78"/>
    <mergeCell ref="J79:J80"/>
    <mergeCell ref="J81:J82"/>
    <mergeCell ref="K65:K72"/>
    <mergeCell ref="J85:J87"/>
    <mergeCell ref="K75:K82"/>
    <mergeCell ref="J91:J92"/>
    <mergeCell ref="J89:J90"/>
    <mergeCell ref="A53:A62"/>
    <mergeCell ref="J65:J66"/>
    <mergeCell ref="J67:J68"/>
    <mergeCell ref="B71:B72"/>
    <mergeCell ref="J71:J72"/>
    <mergeCell ref="J69:J70"/>
    <mergeCell ref="K45:K52"/>
    <mergeCell ref="J49:J50"/>
    <mergeCell ref="J51:J52"/>
    <mergeCell ref="H73:H82"/>
    <mergeCell ref="B79:B80"/>
    <mergeCell ref="B81:B82"/>
    <mergeCell ref="J61:J62"/>
    <mergeCell ref="K25:K32"/>
    <mergeCell ref="J35:J36"/>
    <mergeCell ref="J37:J38"/>
    <mergeCell ref="J39:J40"/>
    <mergeCell ref="J41:J42"/>
    <mergeCell ref="K35:K42"/>
    <mergeCell ref="I113:I115"/>
    <mergeCell ref="I73:I83"/>
    <mergeCell ref="J25:J26"/>
    <mergeCell ref="J27:J28"/>
    <mergeCell ref="J29:J30"/>
    <mergeCell ref="J31:J32"/>
    <mergeCell ref="J45:J46"/>
    <mergeCell ref="J47:J48"/>
    <mergeCell ref="J95:J97"/>
    <mergeCell ref="B77:B78"/>
    <mergeCell ref="B67:B68"/>
    <mergeCell ref="I63:I72"/>
    <mergeCell ref="H53:H62"/>
    <mergeCell ref="H91:H92"/>
    <mergeCell ref="H142:H149"/>
    <mergeCell ref="I116:I118"/>
    <mergeCell ref="H116:H118"/>
    <mergeCell ref="I107:I109"/>
    <mergeCell ref="H107:H109"/>
    <mergeCell ref="H89:H90"/>
    <mergeCell ref="B113:B115"/>
    <mergeCell ref="B161:B166"/>
    <mergeCell ref="B16:B17"/>
    <mergeCell ref="B98:B100"/>
    <mergeCell ref="B101:B103"/>
    <mergeCell ref="B65:B66"/>
    <mergeCell ref="B18:B19"/>
    <mergeCell ref="B116:B118"/>
    <mergeCell ref="B75:B76"/>
    <mergeCell ref="A142:A153"/>
    <mergeCell ref="A94:A121"/>
    <mergeCell ref="B95:B97"/>
    <mergeCell ref="B89:B90"/>
    <mergeCell ref="B110:B112"/>
    <mergeCell ref="B104:B106"/>
    <mergeCell ref="A124:A141"/>
    <mergeCell ref="B86:B87"/>
    <mergeCell ref="I89:I90"/>
    <mergeCell ref="B91:B92"/>
    <mergeCell ref="I101:I103"/>
    <mergeCell ref="H101:H103"/>
    <mergeCell ref="I98:I100"/>
    <mergeCell ref="H98:H100"/>
    <mergeCell ref="H95:H97"/>
    <mergeCell ref="I91:I92"/>
    <mergeCell ref="H85:H87"/>
    <mergeCell ref="H63:H72"/>
    <mergeCell ref="B69:B70"/>
    <mergeCell ref="K55:K62"/>
    <mergeCell ref="J55:J56"/>
    <mergeCell ref="H113:H115"/>
    <mergeCell ref="I95:I97"/>
    <mergeCell ref="B107:B109"/>
    <mergeCell ref="H104:H106"/>
    <mergeCell ref="I104:I106"/>
    <mergeCell ref="I85:I87"/>
    <mergeCell ref="B45:B46"/>
    <mergeCell ref="B47:B48"/>
    <mergeCell ref="B49:B50"/>
    <mergeCell ref="B51:B52"/>
    <mergeCell ref="P85:P87"/>
    <mergeCell ref="I53:I62"/>
    <mergeCell ref="B55:B56"/>
    <mergeCell ref="B57:B58"/>
    <mergeCell ref="B59:B60"/>
    <mergeCell ref="B61:B62"/>
    <mergeCell ref="J57:J58"/>
    <mergeCell ref="J59:J60"/>
    <mergeCell ref="H33:H42"/>
    <mergeCell ref="I33:I42"/>
    <mergeCell ref="B35:B36"/>
    <mergeCell ref="B37:B38"/>
    <mergeCell ref="B39:B40"/>
    <mergeCell ref="B41:B42"/>
    <mergeCell ref="H43:H52"/>
    <mergeCell ref="I43:I52"/>
    <mergeCell ref="I6:I7"/>
    <mergeCell ref="H23:H32"/>
    <mergeCell ref="I23:I32"/>
    <mergeCell ref="B25:B26"/>
    <mergeCell ref="B27:B28"/>
    <mergeCell ref="B29:B30"/>
    <mergeCell ref="B31:B32"/>
    <mergeCell ref="P18:P19"/>
    <mergeCell ref="B8:B9"/>
    <mergeCell ref="H8:H9"/>
    <mergeCell ref="I8:I9"/>
    <mergeCell ref="A2:A19"/>
    <mergeCell ref="A20:A22"/>
    <mergeCell ref="B4:B5"/>
    <mergeCell ref="H4:H5"/>
    <mergeCell ref="B6:B7"/>
    <mergeCell ref="H6:H7"/>
    <mergeCell ref="K4:K6"/>
    <mergeCell ref="A88:A93"/>
    <mergeCell ref="A171:A175"/>
    <mergeCell ref="A23:A32"/>
    <mergeCell ref="A33:A42"/>
    <mergeCell ref="A43:A52"/>
    <mergeCell ref="A63:A72"/>
    <mergeCell ref="A85:A87"/>
    <mergeCell ref="A154:A168"/>
    <mergeCell ref="A73:A83"/>
  </mergeCells>
  <conditionalFormatting sqref="L171:L175">
    <cfRule type="uniqueValues" dxfId="0" priority="1" stopIfTrue="1"/>
  </conditionalFormatting>
  <pageMargins left="0.7" right="0.7" top="0.75" bottom="0.75" header="0.3" footer="0.3"/>
  <pageSetup paperSize="9" scale="6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G12" sqref="G12"/>
    </sheetView>
  </sheetViews>
  <sheetFormatPr defaultRowHeight="12.75" x14ac:dyDescent="0.2"/>
  <cols>
    <col min="2" max="2" width="62.85546875" bestFit="1" customWidth="1"/>
    <col min="3" max="3" width="11.7109375" bestFit="1" customWidth="1"/>
    <col min="4" max="4" width="95.28515625" customWidth="1"/>
    <col min="5" max="5" width="88.140625" bestFit="1" customWidth="1"/>
  </cols>
  <sheetData>
    <row r="1" spans="1:5" ht="16.5" thickBot="1" x14ac:dyDescent="0.25">
      <c r="A1" s="771" t="s">
        <v>487</v>
      </c>
      <c r="B1" s="772"/>
      <c r="C1" s="772"/>
      <c r="D1" s="773"/>
    </row>
    <row r="2" spans="1:5" ht="15.75" thickBot="1" x14ac:dyDescent="0.25">
      <c r="A2" s="432" t="s">
        <v>488</v>
      </c>
      <c r="B2" s="433" t="s">
        <v>489</v>
      </c>
      <c r="C2" s="434" t="s">
        <v>490</v>
      </c>
      <c r="D2" s="433" t="s">
        <v>485</v>
      </c>
    </row>
    <row r="3" spans="1:5" ht="15" x14ac:dyDescent="0.2">
      <c r="A3" s="774">
        <v>1</v>
      </c>
      <c r="B3" s="776" t="s">
        <v>491</v>
      </c>
      <c r="C3" s="774">
        <v>1</v>
      </c>
      <c r="D3" s="435" t="s">
        <v>492</v>
      </c>
    </row>
    <row r="4" spans="1:5" ht="15.75" thickBot="1" x14ac:dyDescent="0.25">
      <c r="A4" s="775"/>
      <c r="B4" s="777"/>
      <c r="C4" s="775"/>
      <c r="D4" s="436" t="s">
        <v>493</v>
      </c>
    </row>
    <row r="5" spans="1:5" ht="15" x14ac:dyDescent="0.2">
      <c r="A5" s="774">
        <v>2</v>
      </c>
      <c r="B5" s="776" t="s">
        <v>494</v>
      </c>
      <c r="C5" s="774">
        <v>1</v>
      </c>
      <c r="D5" s="437" t="s">
        <v>495</v>
      </c>
    </row>
    <row r="6" spans="1:5" ht="15.75" thickBot="1" x14ac:dyDescent="0.25">
      <c r="A6" s="775"/>
      <c r="B6" s="777"/>
      <c r="C6" s="775"/>
      <c r="D6" s="438" t="s">
        <v>394</v>
      </c>
    </row>
    <row r="7" spans="1:5" ht="15" x14ac:dyDescent="0.2">
      <c r="A7" s="774">
        <v>3</v>
      </c>
      <c r="B7" s="776" t="s">
        <v>496</v>
      </c>
      <c r="C7" s="774">
        <v>1</v>
      </c>
      <c r="D7" s="437" t="s">
        <v>497</v>
      </c>
    </row>
    <row r="8" spans="1:5" ht="15.75" thickBot="1" x14ac:dyDescent="0.25">
      <c r="A8" s="775"/>
      <c r="B8" s="777"/>
      <c r="C8" s="775"/>
      <c r="D8" s="438" t="s">
        <v>498</v>
      </c>
    </row>
    <row r="9" spans="1:5" ht="15" x14ac:dyDescent="0.2">
      <c r="A9" s="778">
        <v>4</v>
      </c>
      <c r="B9" s="780" t="s">
        <v>499</v>
      </c>
      <c r="C9" s="778">
        <v>1</v>
      </c>
      <c r="D9" s="439" t="s">
        <v>500</v>
      </c>
      <c r="E9" s="201" t="s">
        <v>501</v>
      </c>
    </row>
    <row r="10" spans="1:5" ht="15.75" thickBot="1" x14ac:dyDescent="0.25">
      <c r="A10" s="779"/>
      <c r="B10" s="781"/>
      <c r="C10" s="779"/>
      <c r="D10" s="436" t="s">
        <v>502</v>
      </c>
    </row>
    <row r="11" spans="1:5" ht="15" x14ac:dyDescent="0.2">
      <c r="A11" s="774">
        <v>5</v>
      </c>
      <c r="B11" s="776" t="s">
        <v>499</v>
      </c>
      <c r="C11" s="774">
        <v>1</v>
      </c>
      <c r="D11" s="437" t="s">
        <v>503</v>
      </c>
    </row>
    <row r="12" spans="1:5" ht="15.75" thickBot="1" x14ac:dyDescent="0.25">
      <c r="A12" s="775"/>
      <c r="B12" s="777"/>
      <c r="C12" s="775"/>
      <c r="D12" s="438" t="s">
        <v>434</v>
      </c>
    </row>
  </sheetData>
  <mergeCells count="16">
    <mergeCell ref="A11:A12"/>
    <mergeCell ref="B11:B12"/>
    <mergeCell ref="C11:C12"/>
    <mergeCell ref="A7:A8"/>
    <mergeCell ref="B7:B8"/>
    <mergeCell ref="C7:C8"/>
    <mergeCell ref="A9:A10"/>
    <mergeCell ref="B9:B10"/>
    <mergeCell ref="C9:C10"/>
    <mergeCell ref="A1:D1"/>
    <mergeCell ref="A3:A4"/>
    <mergeCell ref="B3:B4"/>
    <mergeCell ref="C3:C4"/>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Waters Equipment Loc</vt:lpstr>
      <vt:lpstr> Summary</vt:lpstr>
      <vt:lpstr>Detail</vt:lpstr>
      <vt:lpstr>Spare CPU</vt:lpstr>
      <vt:lpstr>'Waters Equipment Loc'!Print_Area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Jasmine Recall List</dc:title>
  <dc:creator>NEL</dc:creator>
  <cp:lastModifiedBy>HuaZhen Luo</cp:lastModifiedBy>
  <cp:lastPrinted>2018-09-27T06:10:33Z</cp:lastPrinted>
  <dcterms:created xsi:type="dcterms:W3CDTF">1997-05-30T06:08:24Z</dcterms:created>
  <dcterms:modified xsi:type="dcterms:W3CDTF">2018-10-09T03:14:41Z</dcterms:modified>
</cp:coreProperties>
</file>