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"/>
    </mc:Choice>
  </mc:AlternateContent>
  <xr:revisionPtr revIDLastSave="0" documentId="13_ncr:1_{6E71399E-35A1-489E-966E-315AAC9C339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ummary 2020" sheetId="6" r:id="rId1"/>
    <sheet name="OLD Summary" sheetId="3" r:id="rId2"/>
    <sheet name="Summary 2019" sheetId="5" r:id="rId3"/>
    <sheet name="Summary 2018" sheetId="4" r:id="rId4"/>
    <sheet name="2017 Balance Inventory" sheetId="1" r:id="rId5"/>
    <sheet name="Stock not found" sheetId="2" r:id="rId6"/>
  </sheets>
  <definedNames>
    <definedName name="_xlnm._FilterDatabase" localSheetId="1" hidden="1">'OLD Summary'!$A$1:$W$175</definedName>
    <definedName name="_xlnm._FilterDatabase" localSheetId="3" hidden="1">'Summary 2018'!$A$1:$W$149</definedName>
    <definedName name="_xlnm._FilterDatabase" localSheetId="2" hidden="1">'Summary 2019'!$A$1:$AU$181</definedName>
    <definedName name="_xlnm._FilterDatabase" localSheetId="0" hidden="1">'Summary 2020'!$A$1:$AU$181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6" i="6" l="1"/>
  <c r="G39" i="6" l="1"/>
  <c r="G86" i="6"/>
  <c r="E95" i="6"/>
  <c r="E96" i="6"/>
  <c r="E98" i="6"/>
  <c r="E99" i="6"/>
  <c r="E100" i="6"/>
  <c r="E102" i="6"/>
  <c r="E103" i="6"/>
  <c r="E104" i="6"/>
  <c r="E106" i="6"/>
  <c r="E13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5" i="6"/>
  <c r="E101" i="6"/>
  <c r="E97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G49" i="5" l="1"/>
  <c r="G107" i="5" l="1"/>
  <c r="G39" i="5"/>
  <c r="G60" i="5"/>
  <c r="G86" i="5"/>
  <c r="G105" i="5" l="1"/>
  <c r="G104" i="5"/>
  <c r="G56" i="5" l="1"/>
  <c r="G85" i="5" l="1"/>
  <c r="G33" i="5" l="1"/>
  <c r="G88" i="5" l="1"/>
  <c r="G140" i="5"/>
  <c r="G141" i="5" l="1"/>
  <c r="G103" i="5" l="1"/>
  <c r="E107" i="5" l="1"/>
  <c r="G101" i="5" l="1"/>
  <c r="G174" i="5" l="1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E153" i="5"/>
  <c r="G152" i="5"/>
  <c r="E152" i="5"/>
  <c r="G151" i="5"/>
  <c r="E151" i="5"/>
  <c r="G150" i="5"/>
  <c r="E150" i="5"/>
  <c r="G149" i="5"/>
  <c r="E149" i="5"/>
  <c r="E148" i="5"/>
  <c r="E147" i="5"/>
  <c r="E146" i="5"/>
  <c r="E145" i="5"/>
  <c r="E144" i="5"/>
  <c r="E143" i="5"/>
  <c r="G142" i="5"/>
  <c r="E142" i="5"/>
  <c r="E141" i="5"/>
  <c r="E140" i="5"/>
  <c r="E139" i="5"/>
  <c r="E138" i="5"/>
  <c r="E137" i="5"/>
  <c r="G136" i="5"/>
  <c r="E136" i="5"/>
  <c r="G135" i="5"/>
  <c r="E135" i="5" s="1"/>
  <c r="G134" i="5"/>
  <c r="E134" i="5" s="1"/>
  <c r="E133" i="5"/>
  <c r="E132" i="5"/>
  <c r="G131" i="5"/>
  <c r="E131" i="5"/>
  <c r="E130" i="5"/>
  <c r="E129" i="5"/>
  <c r="E128" i="5"/>
  <c r="G127" i="5"/>
  <c r="E127" i="5"/>
  <c r="G126" i="5"/>
  <c r="E126" i="5"/>
  <c r="E125" i="5"/>
  <c r="E124" i="5"/>
  <c r="G123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G110" i="5"/>
  <c r="E110" i="5"/>
  <c r="E109" i="5"/>
  <c r="G108" i="5"/>
  <c r="E108" i="5"/>
  <c r="G106" i="5"/>
  <c r="E106" i="5" s="1"/>
  <c r="E105" i="5"/>
  <c r="E104" i="5"/>
  <c r="E103" i="5"/>
  <c r="G102" i="5"/>
  <c r="E102" i="5" s="1"/>
  <c r="E101" i="5"/>
  <c r="G100" i="5"/>
  <c r="E100" i="5" s="1"/>
  <c r="G99" i="5"/>
  <c r="E99" i="5" s="1"/>
  <c r="G98" i="5"/>
  <c r="E98" i="5" s="1"/>
  <c r="G97" i="5"/>
  <c r="E97" i="5" s="1"/>
  <c r="G96" i="5"/>
  <c r="E96" i="5" s="1"/>
  <c r="G95" i="5"/>
  <c r="E95" i="5" s="1"/>
  <c r="E94" i="5"/>
  <c r="G93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G80" i="5"/>
  <c r="E80" i="5" s="1"/>
  <c r="E79" i="5"/>
  <c r="E78" i="5"/>
  <c r="E77" i="5"/>
  <c r="E76" i="5"/>
  <c r="G75" i="5"/>
  <c r="E75" i="5" s="1"/>
  <c r="G74" i="5"/>
  <c r="E74" i="5" s="1"/>
  <c r="E73" i="5"/>
  <c r="E72" i="5"/>
  <c r="E71" i="5"/>
  <c r="E70" i="5"/>
  <c r="E69" i="5"/>
  <c r="E68" i="5"/>
  <c r="E67" i="5"/>
  <c r="E66" i="5"/>
  <c r="E65" i="5"/>
  <c r="E63" i="5"/>
  <c r="E62" i="5"/>
  <c r="G61" i="5"/>
  <c r="E61" i="5"/>
  <c r="E60" i="5"/>
  <c r="E59" i="5"/>
  <c r="E58" i="5"/>
  <c r="E57" i="5"/>
  <c r="E56" i="5"/>
  <c r="E55" i="5"/>
  <c r="E54" i="5"/>
  <c r="G53" i="5"/>
  <c r="E53" i="5" s="1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G29" i="5"/>
  <c r="E29" i="5" s="1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G13" i="5"/>
  <c r="E13" i="5"/>
  <c r="E12" i="5"/>
  <c r="E11" i="5"/>
  <c r="E10" i="5"/>
  <c r="E9" i="5"/>
  <c r="E8" i="5"/>
  <c r="E7" i="5"/>
  <c r="E6" i="5"/>
  <c r="E5" i="5"/>
  <c r="E4" i="5"/>
  <c r="G3" i="5"/>
  <c r="E3" i="5" s="1"/>
  <c r="E2" i="5"/>
  <c r="G104" i="3" l="1"/>
  <c r="G95" i="3"/>
  <c r="G74" i="3"/>
  <c r="G106" i="3"/>
  <c r="G105" i="3"/>
  <c r="G39" i="3"/>
  <c r="G140" i="3"/>
  <c r="G88" i="3"/>
  <c r="G85" i="4" l="1"/>
  <c r="G56" i="3" l="1"/>
  <c r="G85" i="3" l="1"/>
  <c r="G139" i="3" l="1"/>
  <c r="G141" i="3"/>
  <c r="G142" i="3"/>
  <c r="G148" i="4" l="1"/>
  <c r="E148" i="4"/>
  <c r="G147" i="4"/>
  <c r="E147" i="4"/>
  <c r="G146" i="4"/>
  <c r="E146" i="4"/>
  <c r="G145" i="4"/>
  <c r="E145" i="4"/>
  <c r="G144" i="4"/>
  <c r="E144" i="4"/>
  <c r="G143" i="4"/>
  <c r="E143" i="4"/>
  <c r="G142" i="4"/>
  <c r="E142" i="4"/>
  <c r="G141" i="4"/>
  <c r="E141" i="4"/>
  <c r="E140" i="4"/>
  <c r="G139" i="4"/>
  <c r="E139" i="4"/>
  <c r="G138" i="4"/>
  <c r="E138" i="4"/>
  <c r="G137" i="4"/>
  <c r="E137" i="4"/>
  <c r="G136" i="4"/>
  <c r="E136" i="4"/>
  <c r="G135" i="4"/>
  <c r="E135" i="4" s="1"/>
  <c r="G134" i="4"/>
  <c r="E134" i="4" s="1"/>
  <c r="G133" i="4"/>
  <c r="E133" i="4"/>
  <c r="G132" i="4"/>
  <c r="E132" i="4"/>
  <c r="G131" i="4"/>
  <c r="E131" i="4"/>
  <c r="G130" i="4"/>
  <c r="E130" i="4"/>
  <c r="G129" i="4"/>
  <c r="E129" i="4"/>
  <c r="G128" i="4"/>
  <c r="E128" i="4"/>
  <c r="G127" i="4"/>
  <c r="E127" i="4"/>
  <c r="G126" i="4"/>
  <c r="E126" i="4"/>
  <c r="G125" i="4"/>
  <c r="E125" i="4" s="1"/>
  <c r="G124" i="4"/>
  <c r="E124" i="4"/>
  <c r="G123" i="4"/>
  <c r="E123" i="4"/>
  <c r="G122" i="4"/>
  <c r="E122" i="4"/>
  <c r="G121" i="4"/>
  <c r="E121" i="4"/>
  <c r="G120" i="4"/>
  <c r="E120" i="4"/>
  <c r="G119" i="4"/>
  <c r="E119" i="4"/>
  <c r="G118" i="4"/>
  <c r="E118" i="4"/>
  <c r="G117" i="4"/>
  <c r="E117" i="4"/>
  <c r="G116" i="4"/>
  <c r="E116" i="4"/>
  <c r="G115" i="4"/>
  <c r="E115" i="4"/>
  <c r="G114" i="4"/>
  <c r="E114" i="4"/>
  <c r="G113" i="4"/>
  <c r="E113" i="4"/>
  <c r="G112" i="4"/>
  <c r="E112" i="4"/>
  <c r="G111" i="4"/>
  <c r="E111" i="4"/>
  <c r="G110" i="4"/>
  <c r="E110" i="4"/>
  <c r="G109" i="4"/>
  <c r="E109" i="4"/>
  <c r="G108" i="4"/>
  <c r="E108" i="4"/>
  <c r="G107" i="4"/>
  <c r="E107" i="4" s="1"/>
  <c r="G106" i="4"/>
  <c r="E106" i="4" s="1"/>
  <c r="G105" i="4"/>
  <c r="E105" i="4" s="1"/>
  <c r="G104" i="4"/>
  <c r="E104" i="4" s="1"/>
  <c r="G103" i="4"/>
  <c r="E103" i="4" s="1"/>
  <c r="G102" i="4"/>
  <c r="E102" i="4" s="1"/>
  <c r="G101" i="4"/>
  <c r="E101" i="4" s="1"/>
  <c r="G100" i="4"/>
  <c r="E100" i="4" s="1"/>
  <c r="G99" i="4"/>
  <c r="E99" i="4" s="1"/>
  <c r="G98" i="4"/>
  <c r="E98" i="4" s="1"/>
  <c r="G97" i="4"/>
  <c r="E97" i="4" s="1"/>
  <c r="G96" i="4"/>
  <c r="E96" i="4" s="1"/>
  <c r="G95" i="4"/>
  <c r="E95" i="4" s="1"/>
  <c r="G94" i="4"/>
  <c r="E94" i="4"/>
  <c r="G93" i="4"/>
  <c r="E93" i="4"/>
  <c r="G92" i="4"/>
  <c r="E92" i="4"/>
  <c r="G91" i="4"/>
  <c r="E91" i="4"/>
  <c r="G90" i="4"/>
  <c r="E90" i="4"/>
  <c r="G89" i="4"/>
  <c r="E89" i="4"/>
  <c r="G88" i="4"/>
  <c r="E88" i="4"/>
  <c r="G87" i="4"/>
  <c r="E87" i="4"/>
  <c r="G86" i="4"/>
  <c r="E86" i="4"/>
  <c r="E85" i="4"/>
  <c r="G84" i="4"/>
  <c r="E84" i="4"/>
  <c r="G83" i="4"/>
  <c r="E83" i="4"/>
  <c r="G82" i="4"/>
  <c r="E82" i="4"/>
  <c r="G81" i="4"/>
  <c r="E81" i="4"/>
  <c r="G80" i="4"/>
  <c r="E80" i="4" s="1"/>
  <c r="G79" i="4"/>
  <c r="E79" i="4"/>
  <c r="G78" i="4"/>
  <c r="E78" i="4"/>
  <c r="G77" i="4"/>
  <c r="E77" i="4"/>
  <c r="G76" i="4"/>
  <c r="E76" i="4"/>
  <c r="G75" i="4"/>
  <c r="E75" i="4" s="1"/>
  <c r="G74" i="4"/>
  <c r="E74" i="4" s="1"/>
  <c r="G73" i="4"/>
  <c r="E73" i="4"/>
  <c r="G72" i="4"/>
  <c r="E72" i="4"/>
  <c r="G71" i="4"/>
  <c r="E71" i="4"/>
  <c r="G70" i="4"/>
  <c r="E70" i="4"/>
  <c r="G69" i="4"/>
  <c r="E69" i="4"/>
  <c r="G68" i="4"/>
  <c r="E68" i="4"/>
  <c r="G67" i="4"/>
  <c r="E67" i="4"/>
  <c r="G66" i="4"/>
  <c r="E66" i="4"/>
  <c r="G65" i="4"/>
  <c r="E65" i="4"/>
  <c r="G64" i="4"/>
  <c r="G63" i="4"/>
  <c r="E63" i="4"/>
  <c r="G62" i="4"/>
  <c r="E62" i="4"/>
  <c r="G61" i="4"/>
  <c r="E61" i="4"/>
  <c r="G60" i="4"/>
  <c r="E60" i="4" s="1"/>
  <c r="G59" i="4"/>
  <c r="E59" i="4"/>
  <c r="G58" i="4"/>
  <c r="E58" i="4"/>
  <c r="G57" i="4"/>
  <c r="E57" i="4"/>
  <c r="G56" i="4"/>
  <c r="E56" i="4" s="1"/>
  <c r="G55" i="4"/>
  <c r="E55" i="4"/>
  <c r="G54" i="4"/>
  <c r="E54" i="4"/>
  <c r="G53" i="4"/>
  <c r="E53" i="4" s="1"/>
  <c r="E52" i="4"/>
  <c r="G51" i="4"/>
  <c r="E51" i="4"/>
  <c r="G50" i="4"/>
  <c r="E50" i="4"/>
  <c r="G49" i="4"/>
  <c r="E49" i="4" s="1"/>
  <c r="G48" i="4"/>
  <c r="E48" i="4"/>
  <c r="G47" i="4"/>
  <c r="E47" i="4"/>
  <c r="G46" i="4"/>
  <c r="E46" i="4"/>
  <c r="G45" i="4"/>
  <c r="E45" i="4"/>
  <c r="G44" i="4"/>
  <c r="E44" i="4"/>
  <c r="G43" i="4"/>
  <c r="E43" i="4"/>
  <c r="G42" i="4"/>
  <c r="E42" i="4"/>
  <c r="G41" i="4"/>
  <c r="E41" i="4"/>
  <c r="G40" i="4"/>
  <c r="E40" i="4"/>
  <c r="G39" i="4"/>
  <c r="E39" i="4" s="1"/>
  <c r="G38" i="4"/>
  <c r="E38" i="4"/>
  <c r="G37" i="4"/>
  <c r="E37" i="4"/>
  <c r="G36" i="4"/>
  <c r="E36" i="4"/>
  <c r="G35" i="4"/>
  <c r="E35" i="4"/>
  <c r="G34" i="4"/>
  <c r="E34" i="4"/>
  <c r="G33" i="4"/>
  <c r="E33" i="4"/>
  <c r="G32" i="4"/>
  <c r="E32" i="4"/>
  <c r="G31" i="4"/>
  <c r="E31" i="4"/>
  <c r="G30" i="4"/>
  <c r="E30" i="4"/>
  <c r="G29" i="4"/>
  <c r="E29" i="4" s="1"/>
  <c r="G28" i="4"/>
  <c r="E28" i="4"/>
  <c r="G27" i="4"/>
  <c r="E27" i="4"/>
  <c r="G26" i="4"/>
  <c r="E26" i="4"/>
  <c r="G25" i="4"/>
  <c r="E25" i="4"/>
  <c r="G24" i="4"/>
  <c r="E24" i="4"/>
  <c r="G23" i="4"/>
  <c r="E23" i="4"/>
  <c r="G22" i="4"/>
  <c r="E22" i="4"/>
  <c r="G21" i="4"/>
  <c r="E21" i="4"/>
  <c r="G20" i="4"/>
  <c r="E20" i="4"/>
  <c r="G19" i="4"/>
  <c r="E19" i="4"/>
  <c r="G18" i="4"/>
  <c r="E18" i="4"/>
  <c r="G17" i="4"/>
  <c r="E17" i="4"/>
  <c r="G16" i="4"/>
  <c r="E16" i="4"/>
  <c r="G15" i="4"/>
  <c r="E15" i="4"/>
  <c r="G14" i="4"/>
  <c r="E14" i="4"/>
  <c r="G13" i="4"/>
  <c r="E13" i="4"/>
  <c r="G12" i="4"/>
  <c r="E12" i="4"/>
  <c r="G11" i="4"/>
  <c r="E11" i="4"/>
  <c r="G10" i="4"/>
  <c r="E10" i="4"/>
  <c r="G9" i="4"/>
  <c r="E9" i="4"/>
  <c r="G8" i="4"/>
  <c r="E8" i="4"/>
  <c r="G7" i="4"/>
  <c r="E7" i="4"/>
  <c r="G6" i="4"/>
  <c r="E6" i="4"/>
  <c r="G5" i="4"/>
  <c r="E5" i="4"/>
  <c r="G4" i="4"/>
  <c r="E4" i="4"/>
  <c r="G3" i="4"/>
  <c r="E3" i="4" s="1"/>
  <c r="G2" i="4"/>
  <c r="E2" i="4"/>
  <c r="E52" i="3" l="1"/>
  <c r="G61" i="3" l="1"/>
  <c r="E106" i="3" l="1"/>
  <c r="E74" i="3" l="1"/>
  <c r="E56" i="3"/>
  <c r="G174" i="3" l="1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 l="1"/>
  <c r="G160" i="3"/>
  <c r="G159" i="3"/>
  <c r="G158" i="3"/>
  <c r="G155" i="3"/>
  <c r="G156" i="3"/>
  <c r="G157" i="3"/>
  <c r="G154" i="3"/>
  <c r="E95" i="3" l="1"/>
  <c r="G60" i="3" l="1"/>
  <c r="E60" i="3" s="1"/>
  <c r="E153" i="3" l="1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3" i="3"/>
  <c r="E132" i="3"/>
  <c r="E131" i="3"/>
  <c r="E130" i="3"/>
  <c r="E129" i="3"/>
  <c r="E128" i="3"/>
  <c r="E127" i="3"/>
  <c r="E126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94" i="3"/>
  <c r="E93" i="3"/>
  <c r="E92" i="3"/>
  <c r="E91" i="3"/>
  <c r="E90" i="3"/>
  <c r="E89" i="3"/>
  <c r="E88" i="3"/>
  <c r="E87" i="3"/>
  <c r="E86" i="3"/>
  <c r="E84" i="3"/>
  <c r="E83" i="3"/>
  <c r="E82" i="3"/>
  <c r="E81" i="3"/>
  <c r="E79" i="3"/>
  <c r="E78" i="3"/>
  <c r="E77" i="3"/>
  <c r="E76" i="3"/>
  <c r="E73" i="3"/>
  <c r="E72" i="3"/>
  <c r="E71" i="3"/>
  <c r="E70" i="3"/>
  <c r="E69" i="3"/>
  <c r="E68" i="3"/>
  <c r="E67" i="3"/>
  <c r="E66" i="3"/>
  <c r="E65" i="3"/>
  <c r="E63" i="3"/>
  <c r="E62" i="3"/>
  <c r="E61" i="3"/>
  <c r="E59" i="3"/>
  <c r="E58" i="3"/>
  <c r="E57" i="3"/>
  <c r="E55" i="3"/>
  <c r="E54" i="3"/>
  <c r="E51" i="3"/>
  <c r="E50" i="3"/>
  <c r="E48" i="3"/>
  <c r="E47" i="3"/>
  <c r="E46" i="3"/>
  <c r="E45" i="3"/>
  <c r="E44" i="3"/>
  <c r="E43" i="3"/>
  <c r="E42" i="3"/>
  <c r="E41" i="3"/>
  <c r="E40" i="3"/>
  <c r="E38" i="3"/>
  <c r="E37" i="3"/>
  <c r="E36" i="3"/>
  <c r="E35" i="3"/>
  <c r="E34" i="3"/>
  <c r="E33" i="3"/>
  <c r="E32" i="3"/>
  <c r="E31" i="3"/>
  <c r="E30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2" i="3"/>
  <c r="G75" i="3" l="1"/>
  <c r="E75" i="3" s="1"/>
  <c r="G103" i="3" l="1"/>
  <c r="E103" i="3" s="1"/>
  <c r="G102" i="3"/>
  <c r="E102" i="3" s="1"/>
  <c r="E104" i="3"/>
  <c r="G107" i="3" l="1"/>
  <c r="E107" i="3" s="1"/>
  <c r="G153" i="3" l="1"/>
  <c r="G152" i="3"/>
  <c r="G151" i="3" l="1"/>
  <c r="G150" i="3" l="1"/>
  <c r="G149" i="3"/>
  <c r="G148" i="3" l="1"/>
  <c r="G145" i="3" l="1"/>
  <c r="G146" i="3"/>
  <c r="G147" i="3"/>
  <c r="G144" i="3"/>
  <c r="G143" i="3"/>
  <c r="G138" i="3"/>
  <c r="G137" i="3"/>
  <c r="G136" i="3"/>
  <c r="G134" i="3"/>
  <c r="E134" i="3" s="1"/>
  <c r="G135" i="3"/>
  <c r="E135" i="3" s="1"/>
  <c r="G133" i="3"/>
  <c r="G132" i="3"/>
  <c r="G131" i="3"/>
  <c r="G130" i="3"/>
  <c r="G129" i="3"/>
  <c r="G128" i="3"/>
  <c r="G126" i="3"/>
  <c r="G127" i="3"/>
  <c r="G125" i="3"/>
  <c r="E125" i="3" s="1"/>
  <c r="E85" i="3"/>
  <c r="G124" i="3"/>
  <c r="G123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E105" i="3"/>
  <c r="G3" i="3"/>
  <c r="E3" i="3" s="1"/>
  <c r="G99" i="3"/>
  <c r="E99" i="3" s="1"/>
  <c r="G100" i="3"/>
  <c r="E100" i="3" s="1"/>
  <c r="G101" i="3"/>
  <c r="E101" i="3" s="1"/>
  <c r="G96" i="3"/>
  <c r="E96" i="3" s="1"/>
  <c r="G97" i="3"/>
  <c r="E97" i="3" s="1"/>
  <c r="G98" i="3"/>
  <c r="E98" i="3" s="1"/>
  <c r="G89" i="3"/>
  <c r="G90" i="3"/>
  <c r="G91" i="3"/>
  <c r="G92" i="3"/>
  <c r="G93" i="3"/>
  <c r="G94" i="3"/>
  <c r="G121" i="3"/>
  <c r="G122" i="3"/>
  <c r="G87" i="3"/>
  <c r="G86" i="3"/>
  <c r="G84" i="3"/>
  <c r="G83" i="3"/>
  <c r="G82" i="3"/>
  <c r="G81" i="3"/>
  <c r="G80" i="3"/>
  <c r="E80" i="3" s="1"/>
  <c r="G79" i="3"/>
  <c r="G78" i="3"/>
  <c r="G77" i="3"/>
  <c r="G76" i="3"/>
  <c r="G73" i="3"/>
  <c r="G72" i="3"/>
  <c r="G71" i="3"/>
  <c r="G70" i="3"/>
  <c r="G69" i="3"/>
  <c r="G68" i="3"/>
  <c r="G67" i="3"/>
  <c r="G66" i="3"/>
  <c r="G65" i="3"/>
  <c r="G64" i="3"/>
  <c r="G63" i="3"/>
  <c r="G62" i="3"/>
  <c r="G59" i="3"/>
  <c r="G58" i="3"/>
  <c r="G57" i="3"/>
  <c r="G55" i="3"/>
  <c r="G54" i="3"/>
  <c r="G53" i="3"/>
  <c r="E53" i="3" s="1"/>
  <c r="G51" i="3"/>
  <c r="G50" i="3"/>
  <c r="G49" i="3"/>
  <c r="E49" i="3" s="1"/>
  <c r="G48" i="3"/>
  <c r="G47" i="3"/>
  <c r="G46" i="3"/>
  <c r="G45" i="3"/>
  <c r="G44" i="3"/>
  <c r="G43" i="3"/>
  <c r="G42" i="3"/>
  <c r="G41" i="3"/>
  <c r="G40" i="3"/>
  <c r="E39" i="3"/>
  <c r="G38" i="3"/>
  <c r="G37" i="3"/>
  <c r="G36" i="3"/>
  <c r="G35" i="3"/>
  <c r="G34" i="3"/>
  <c r="G33" i="3"/>
  <c r="G32" i="3"/>
  <c r="G31" i="3"/>
  <c r="G30" i="3"/>
  <c r="G29" i="3"/>
  <c r="E29" i="3" s="1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G1" authorId="0" shapeId="0" xr:uid="{83405159-189F-4327-8DFA-81B1B30A9AC1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Balance from 2019
</t>
        </r>
      </text>
    </comment>
    <comment ref="F3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F39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F52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F53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F56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F60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F74" authorId="0" shapeId="0" xr:uid="{3EDA2325-04C8-450F-896B-083F02D662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F75" authorId="0" shapeId="0" xr:uid="{B4B5D461-2235-4D40-BE60-3D19539E2B6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F80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F85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F86" authorId="0" shapeId="0" xr:uid="{7ED2F275-BBDD-4617-8515-C1D735362249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Spare part for 3x Pump Tray testers repair</t>
        </r>
      </text>
    </comment>
    <comment ref="AJ88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F95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9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F97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98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99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100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101" authorId="0" shapeId="0" xr:uid="{DA6F8892-21E7-4BAC-BF30-560EEF1CB7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102" authorId="0" shapeId="0" xr:uid="{65E0C42D-7A4D-40E2-8DBB-260EE50FC1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F103" authorId="0" shapeId="0" xr:uid="{8B9DC071-4859-49CA-9F72-3BC6219579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F104" authorId="0" shapeId="0" xr:uid="{41CAA166-7A12-4092-B407-F24582BAA6C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F105" authorId="0" shapeId="0" xr:uid="{A923973F-AE4A-497F-A4CF-5510D4447D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F106" authorId="0" shapeId="0" xr:uid="{3F3B1153-C0F8-490E-B1F2-18072AE180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F107" authorId="0" shapeId="0" xr:uid="{A418C1EC-1137-4D87-A1CD-0A1C393D82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F125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F13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F135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  <author>HuaZhen Luo</author>
    <author>sgyyso</author>
    <author>SC</author>
    <author>sgycha</author>
    <author>sgsuda</author>
  </authors>
  <commentList>
    <comment ref="H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Balance inventory from 2017</t>
        </r>
      </text>
    </comment>
    <comment ref="F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" authorId="1" shapeId="0" xr:uid="{930BD2D9-300B-4D3C-A047-033414F433E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J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3" authorId="0" shapeId="0" xr:uid="{8B165608-9305-4221-B080-94A667BB5AB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J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Flex
</t>
        </r>
      </text>
    </comment>
    <comment ref="J2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L29" authorId="1" shapeId="0" xr:uid="{05DF3E9B-775C-4E73-8E54-4381E95DA39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1 for OESR repair and 1 for spare</t>
        </r>
      </text>
    </comment>
    <comment ref="F39" authorId="1" shapeId="0" xr:uid="{9585BB00-6560-4C13-87B8-8A0A3CA2F69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J39" authorId="2" shapeId="0" xr:uid="{00000000-0006-0000-0000-000006000000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FTN Tester 16 - wear and tear replacement</t>
        </r>
      </text>
    </comment>
    <comment ref="L3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N3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39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R39" authorId="3" shapeId="0" xr:uid="{42A9DDE0-FEC3-4798-9C2A-85DF431A4908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49" authorId="1" shapeId="0" xr:uid="{6C551D47-B1AC-4532-990B-593B16A155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Issue to Flex(1 on 1 replacemet)</t>
        </r>
      </text>
    </comment>
    <comment ref="F52" authorId="1" shapeId="0" xr:uid="{F54514DA-7D9E-44CA-8F7A-BAE767F43C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J5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53" authorId="1" shapeId="0" xr:uid="{0D6B143E-28E9-45F0-ABE2-7BF63AD4808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J53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L53" authorId="0" shapeId="0" xr:uid="{E6EF4AF6-5775-4BE0-B38E-70718DFE484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TE83064- 14 </t>
        </r>
      </text>
    </comment>
    <comment ref="F56" authorId="1" shapeId="0" xr:uid="{30852E4E-3601-40DB-B4EC-7B6303C702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L5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56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T56" authorId="0" shapeId="0" xr:uid="{3CC4631F-3436-4E0C-8FD7-7948B23812E2}">
      <text>
        <r>
          <rPr>
            <b/>
            <sz val="9"/>
            <color indexed="81"/>
            <rFont val="Tahoma"/>
            <family val="2"/>
          </rPr>
          <t>Luo:
Shipped to Paul for repogram</t>
        </r>
      </text>
    </comment>
    <comment ref="X56" authorId="0" shapeId="0" xr:uid="{D9914BED-3B8C-496F-8EC5-24A178457121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F60" authorId="1" shapeId="0" xr:uid="{A6850891-1EC2-473F-A2AE-EBEE097AB5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J6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
</t>
        </r>
      </text>
    </comment>
    <comment ref="N6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R60" authorId="0" shapeId="0" xr:uid="{72613B11-4481-4EE3-89BB-64891CB98DC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T60" authorId="0" shapeId="0" xr:uid="{4A9E5A60-15E2-4975-BAB3-076B850A10C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OESR S190043 TE83026-2 repair</t>
        </r>
      </text>
    </comment>
    <comment ref="V60" authorId="3" shapeId="0" xr:uid="{24881DCF-F0CA-4D47-AF2C-1B87B034EB81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Issued to CEI on 15 May 
</t>
        </r>
      </text>
    </comment>
    <comment ref="J61" authorId="1" shapeId="0" xr:uid="{4861852F-D5A2-4EEF-A856-8542CB78B66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Loan to Venture for verification</t>
        </r>
      </text>
    </comment>
    <comment ref="L61" authorId="1" shapeId="0" xr:uid="{B5307DBF-66B7-472E-B969-9808B3CA5C9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New card verified in Venture</t>
        </r>
      </text>
    </comment>
    <comment ref="F74" authorId="1" shapeId="0" xr:uid="{280FCBB8-1C56-4A7D-BFB7-1183F6CDC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J7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
</t>
        </r>
      </text>
    </comment>
    <comment ref="L7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N74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R7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T74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W74" authorId="2" shapeId="0" xr:uid="{00000000-0006-0000-0000-000015000000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found extra 1 box during stock check</t>
        </r>
      </text>
    </comment>
    <comment ref="X74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B74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H74" authorId="0" shapeId="0" xr:uid="{0BD777E6-2035-4188-A660-8344E578926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AJ74" authorId="0" shapeId="0" xr:uid="{F2BD7FAD-A5E8-4272-A3F0-161219DD56C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N74" authorId="0" shapeId="0" xr:uid="{7AB81061-7C30-4299-B030-B77B29B9BE6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P74" authorId="0" shapeId="0" xr:uid="{6228B088-D6AC-4A87-A321-C10C824434C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Used for SIT SQT test</t>
        </r>
      </text>
    </comment>
    <comment ref="AR74" authorId="0" shapeId="0" xr:uid="{372DC0CB-1106-43E7-907A-E74213DD76BF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F75" authorId="1" shapeId="0" xr:uid="{986FF9D4-626B-429E-8D73-8BBDE304BF2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J75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For Venture FTN Testers PM use</t>
        </r>
      </text>
    </comment>
    <comment ref="R75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V75" authorId="0" shapeId="0" xr:uid="{423F6B6C-AD1A-4E17-8EA3-F4089D562777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F80" authorId="1" shapeId="0" xr:uid="{3A4A744F-F406-49B3-A222-3393B9D1D51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J80" authorId="0" shapeId="0" xr:uid="{9F238588-0319-4659-8FC2-C90058297DF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Loan to Flex</t>
        </r>
      </text>
    </comment>
    <comment ref="L80" authorId="0" shapeId="0" xr:uid="{917BF1FE-6EEC-48B5-8968-195B25C4EF5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Flex PDA and eLmabda Capacity Up due to Recovery. To be returned end of the month.</t>
        </r>
      </text>
    </comment>
    <comment ref="F85" authorId="1" shapeId="0" xr:uid="{7298946B-F270-4675-87F1-8C248539717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J85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Issued to Flex</t>
        </r>
      </text>
    </comment>
    <comment ref="L85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85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P8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R8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T85" authorId="0" shapeId="0" xr:uid="{259E9B68-AE55-43B0-9057-264F4EDE6B2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J86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L86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H87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Harddisk spares for server </t>
        </r>
      </text>
    </comment>
    <comment ref="J88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N88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Venture
</t>
        </r>
      </text>
    </comment>
    <comment ref="P88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T88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Sidd</t>
        </r>
      </text>
    </comment>
    <comment ref="V8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X88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lab
</t>
        </r>
      </text>
    </comment>
    <comment ref="AB88" authorId="0" shapeId="0" xr:uid="{75D12F7A-94F3-4875-ADB3-777844F7417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F88" authorId="0" shapeId="0" xr:uid="{40999AC5-4EE6-4F65-ABB1-8AF12C0F73C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AJ88" authorId="0" shapeId="0" xr:uid="{26B49913-C1BF-424B-AAD6-1584B4661E5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AL88" authorId="0" shapeId="0" xr:uid="{0DDEF156-08DB-4331-AF26-B8200C91BC6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R&amp;D</t>
        </r>
      </text>
    </comment>
    <comment ref="AP88" authorId="0" shapeId="0" xr:uid="{900A47E4-35AE-44B5-B246-D0110ADB988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AR88" authorId="0" shapeId="0" xr:uid="{EB906AAF-3504-48E0-A28C-A77BA56B0B2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90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L90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
</t>
        </r>
      </text>
    </comment>
    <comment ref="J93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In WPPL lab</t>
        </r>
      </text>
    </comment>
    <comment ref="F95" authorId="1" shapeId="0" xr:uid="{5411BB62-97D0-496E-9A1F-BFB4E1F1757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95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95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95" authorId="0" shapeId="0" xr:uid="{9A1899A1-78F5-4165-8FE2-F6E597515C7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6" authorId="1" shapeId="0" xr:uid="{3CFBD4A3-6C56-4F5B-BC63-4C8F669E311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J96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96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96" authorId="0" shapeId="0" xr:uid="{B435E852-9ECD-4884-9817-2DCBAF98D0C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7" authorId="1" shapeId="0" xr:uid="{6A53E714-E7C0-469A-8A35-531C8DDFBF3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97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97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97" authorId="0" shapeId="0" xr:uid="{36AAA60F-0EA6-4013-ACBB-EFC7592B205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8" authorId="1" shapeId="0" xr:uid="{EC03F234-C890-4C93-9074-40060D7E939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98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98" authorId="0" shapeId="0" xr:uid="{39269987-D61A-4270-84EF-1240E2B0342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9" authorId="1" shapeId="0" xr:uid="{F639D368-5DF2-4A0B-B5D3-BC2F5B184C4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9" authorId="1" shapeId="0" xr:uid="{1655AA0B-06F8-40B8-BD9D-F009B1BAB56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J99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99" authorId="0" shapeId="0" xr:uid="{463A0BC5-FE76-45FE-A563-DDC2EE47F9A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F100" authorId="1" shapeId="0" xr:uid="{88B87E16-AFDC-468A-BF9A-3511986C8F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0" authorId="1" shapeId="0" xr:uid="{1140E0D3-67C6-4DE2-BDD3-AB7FC77569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J100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100" authorId="0" shapeId="0" xr:uid="{DC67A639-B1AF-4346-BB96-49B2296AD0D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F101" authorId="1" shapeId="0" xr:uid="{2803D8F6-22C5-4714-A80F-314A6503A7E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1" authorId="1" shapeId="0" xr:uid="{E71E38B3-95C4-4101-8270-8222084A490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J101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101" authorId="0" shapeId="0" xr:uid="{268A155B-619F-48E5-92C7-52A5F0A63D2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</t>
        </r>
      </text>
    </comment>
    <comment ref="F102" authorId="1" shapeId="0" xr:uid="{BFC77568-0AB2-4261-BD83-18B564D2A7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J102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N102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P102" authorId="4" shapeId="0" xr:uid="{0B2867C6-16B9-441B-B369-298D8CF127F9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3" authorId="1" shapeId="0" xr:uid="{6159E137-D2DD-4B32-BC85-4AFFC2E3796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J103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103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4" authorId="1" shapeId="0" xr:uid="{F0A1FC0A-2A02-412C-B737-35BD8EE4951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J104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104" authorId="4" shapeId="0" xr:uid="{2872C2B0-542D-4B88-A618-63C4BC0694CE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R104" authorId="4" shapeId="0" xr:uid="{ADA30288-1B0E-4BCE-ADC9-CFBFF2312226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5" authorId="1" shapeId="0" xr:uid="{CE646CE0-EA2E-4FBD-B2CE-9187E03BC4F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J105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105" authorId="4" shapeId="0" xr:uid="{BFAD68EA-A063-48A0-AB0C-4682449820EF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R105" authorId="4" shapeId="0" xr:uid="{447C082A-83F8-4CF7-82E0-E16109422233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6" authorId="1" shapeId="0" xr:uid="{A4124235-4D08-486F-A04C-E598B368114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</t>
        </r>
      </text>
    </comment>
    <comment ref="J106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106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6th Alliance tester</t>
        </r>
      </text>
    </comment>
    <comment ref="Q106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U106" authorId="0" shapeId="0" xr:uid="{D5951D5D-F2A2-4CB6-BD12-123FEB48973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Tester3.4 repair
</t>
        </r>
      </text>
    </comment>
    <comment ref="F107" authorId="1" shapeId="0" xr:uid="{14D68382-98E4-4AB3-B7F1-4140445A039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J107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N107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Q107" authorId="0" shapeId="0" xr:uid="{D69A46E9-3872-4C8C-A2C3-55CFDECA267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found 1 unit physical</t>
        </r>
      </text>
    </comment>
    <comment ref="F125" authorId="1" shapeId="0" xr:uid="{B633A143-65F7-4CCA-BF64-FF06A71C680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J125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N125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J126" authorId="4" shapeId="0" xr:uid="{779D5949-AF5F-4D81-85C1-63DD2223F7C0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send to Milford for Cal</t>
        </r>
      </text>
    </comment>
    <comment ref="J127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KeyPoint</t>
        </r>
      </text>
    </comment>
    <comment ref="L127" authorId="4" shapeId="0" xr:uid="{E75424C0-33D9-4C80-84A7-566EA6C39137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return WPPL for Cal</t>
        </r>
      </text>
    </comment>
    <comment ref="N127" authorId="4" shapeId="0" xr:uid="{AB1E1F9A-A5D2-4C53-93B5-2539B2C5A893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send to Milford for Cal</t>
        </r>
      </text>
    </comment>
    <comment ref="R127" authorId="4" shapeId="0" xr:uid="{71FDC7E3-0BEA-4AF3-AB0F-1E36383D4031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Consign to Keypoint 
DO OPS-2019-038</t>
        </r>
      </text>
    </comment>
    <comment ref="J128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L128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128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J129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130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H131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bought from Flex </t>
        </r>
      </text>
    </comment>
    <comment ref="J131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134" authorId="1" shapeId="0" xr:uid="{DFEE8705-E825-411E-AE9D-0D9796F1A46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J134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L134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R134" authorId="0" shapeId="0" xr:uid="{BEE959C3-183B-4AC5-9AE6-F0A1F74B16A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135" authorId="1" shapeId="0" xr:uid="{B4D574AC-E875-467E-A15C-68D21D889F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135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136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J139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J140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R140" authorId="0" shapeId="0" xr:uid="{24A41DD6-5EEC-452D-A97F-0602D9EDA4A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T140" authorId="0" shapeId="0" xr:uid="{323DC19C-0FF6-4BDF-908B-E20BA397C25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141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J142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N142" authorId="5" shapeId="0" xr:uid="{04F3A8A5-9728-4185-8421-7A4BF3ABE76C}">
      <text>
        <r>
          <rPr>
            <b/>
            <sz val="9"/>
            <color indexed="81"/>
            <rFont val="Tahoma"/>
            <family val="2"/>
          </rPr>
          <t>sgsuda:</t>
        </r>
        <r>
          <rPr>
            <sz val="9"/>
            <color indexed="81"/>
            <rFont val="Tahoma"/>
            <family val="2"/>
          </rPr>
          <t xml:space="preserve">
Issue to Venture (Alan)</t>
        </r>
      </text>
    </comment>
    <comment ref="J143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144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SQT Lab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  <author>HuaZhen Luo</author>
    <author>SC</author>
    <author>tc={9F73DC5C-5B81-460E-87AF-AFA76354E085}</author>
    <author>sgycha</author>
    <author>tc={C54181FA-E7A9-4025-AB73-9894551B6604}</author>
    <author>sgsuda</author>
  </authors>
  <commentList>
    <comment ref="H1" authorId="0" shapeId="0" xr:uid="{D78EA9F4-23FD-4BAC-819F-B94048CB1BE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Balance inventory from 2017</t>
        </r>
      </text>
    </comment>
    <comment ref="G2" authorId="0" shapeId="0" xr:uid="{ACF958C5-A8B7-4C22-B8A7-D18F319C11E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3" authorId="1" shapeId="0" xr:uid="{7292CCD6-06CE-4EF5-B2AB-C0618973781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L3" authorId="0" shapeId="0" xr:uid="{9A2C9058-3852-4810-BB0A-3980AFEA2DD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G4" authorId="0" shapeId="0" xr:uid="{438821D3-E776-4162-9FB2-B4B4F1B0AA5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5" authorId="0" shapeId="0" xr:uid="{304BA9CF-AE17-487A-B331-846C6F093E5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" authorId="0" shapeId="0" xr:uid="{C12F6F0A-E081-4166-BD55-130580EC50B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" authorId="0" shapeId="0" xr:uid="{05E97D58-A583-4678-81B2-CB84BE0B186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8" authorId="0" shapeId="0" xr:uid="{6BC518F6-974F-4739-8645-D52FE2D1B24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9" authorId="0" shapeId="0" xr:uid="{33213335-2B4F-42CD-8658-69F146D5B99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10" authorId="0" shapeId="0" xr:uid="{DBE4DC24-EE60-4195-8B51-0B249F9DA2F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11" authorId="0" shapeId="0" xr:uid="{15DF4EB0-DC72-4FB5-B740-BFA085D688D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12" authorId="0" shapeId="0" xr:uid="{2C7FCFC7-C8EF-4C44-BD2D-4EC443474B3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" authorId="0" shapeId="0" xr:uid="{DBCD415B-EAF1-4D2E-8B81-0789C1DB5D5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14" authorId="0" shapeId="0" xr:uid="{5D582D1A-F4D8-4A94-8286-C4EEEA6EABA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5" authorId="0" shapeId="0" xr:uid="{8E60DB67-0DBD-41D2-8101-83770077DC1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G16" authorId="0" shapeId="0" xr:uid="{C749565B-2C67-40F5-9ABE-05E2543BCA5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7" authorId="0" shapeId="0" xr:uid="{A49B491B-437F-4D5A-8440-E69202B956D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8" authorId="0" shapeId="0" xr:uid="{C64C5B5E-4E75-4859-9FD8-B4214D4D9BE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9" authorId="0" shapeId="0" xr:uid="{E140A52A-47DB-4775-A746-261BEDD497F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0" authorId="0" shapeId="0" xr:uid="{49EAA466-B8D3-4AF1-8523-5595C542F88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1" authorId="0" shapeId="0" xr:uid="{EF546CAC-92D5-4375-B188-628C535FF01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2" authorId="0" shapeId="0" xr:uid="{C5DCB9BD-8FDD-4D22-ACF0-1AFC3195BC3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3" authorId="0" shapeId="0" xr:uid="{0166486C-4E6D-4A6A-8EC5-594B02C99EC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4" authorId="0" shapeId="0" xr:uid="{C0E28C22-776D-49A2-AA16-BAE486980F1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5" authorId="0" shapeId="0" xr:uid="{A91B92CE-CF5F-4494-9FF5-D46ACDA4569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6" authorId="0" shapeId="0" xr:uid="{1368F0ED-3A27-4814-B03C-0BA46701621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7" authorId="0" shapeId="0" xr:uid="{B3874C34-8E50-4A16-A1AF-DEE5351B091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28" authorId="0" shapeId="0" xr:uid="{CD91CF3D-9A55-4102-B06B-3A0AC7828DD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
</t>
        </r>
      </text>
    </comment>
    <comment ref="J29" authorId="1" shapeId="0" xr:uid="{5FC36E5F-156B-4980-8E90-0AE3C2F3B65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1 for OESR repair and 1 for spare</t>
        </r>
      </text>
    </comment>
    <comment ref="G30" authorId="0" shapeId="0" xr:uid="{188097D7-A0BB-460D-AC16-A7774A30A96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1" authorId="0" shapeId="0" xr:uid="{EDBD1BBF-CB5A-4FA3-882E-59969A9FB30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2" authorId="0" shapeId="0" xr:uid="{177B30E8-0E68-40BE-9070-D96B344910C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3" authorId="0" shapeId="0" xr:uid="{46A84894-A04C-406D-8179-0F16719855F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4" authorId="0" shapeId="0" xr:uid="{11D9B96A-2D4C-4403-BF05-C1D24D92F84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5" authorId="0" shapeId="0" xr:uid="{B5B6886D-BCEB-4F09-B530-BDA6C2DBAF6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6" authorId="0" shapeId="0" xr:uid="{9170CA9F-70CF-4E54-BB79-65795D7102F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7" authorId="0" shapeId="0" xr:uid="{6BF36BAA-00FE-4B7C-B82D-FCB88E3F7ED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38" authorId="0" shapeId="0" xr:uid="{ECC826E7-D4CD-479A-8CB7-FCE3CFBAA94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39" authorId="1" shapeId="0" xr:uid="{BA2FF3B5-CA73-4310-92A6-C080B9CF78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H39" authorId="2" shapeId="0" xr:uid="{548E618E-00BC-4B27-A728-D5C3BB80AE07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G40" authorId="0" shapeId="0" xr:uid="{F4827DF5-CB23-4AFB-93FB-B7F899A05C7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1" authorId="0" shapeId="0" xr:uid="{EF3F6740-1B66-44C7-BFB5-60EFDAAC9F2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2" authorId="0" shapeId="0" xr:uid="{381CA1C3-606E-4B4F-A0A8-6005BC327F8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3" authorId="0" shapeId="0" xr:uid="{EC27790D-DE19-4943-8918-8281064BA95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4" authorId="0" shapeId="0" xr:uid="{AED3A84F-158B-44D5-922F-22488CD5D53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5" authorId="0" shapeId="0" xr:uid="{6AC3831C-C1E3-4465-A903-509BC1CBB22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6" authorId="0" shapeId="0" xr:uid="{32596BE7-0FC1-40F3-A119-C61C06A6BD5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7" authorId="0" shapeId="0" xr:uid="{41E71DF8-9262-4AD9-8980-0ECF25FD7FF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48" authorId="0" shapeId="0" xr:uid="{7D297B4C-DD75-48BA-9B9B-CD9794DA92F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H49" authorId="1" shapeId="0" xr:uid="{767F1F2F-42DE-46B9-B226-A79DE519FAC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Issue to Flex(1 on 1 replacemet)</t>
        </r>
      </text>
    </comment>
    <comment ref="J49" authorId="1" shapeId="0" xr:uid="{A5FB9D28-7E8C-4DCF-A172-4D8F934FCDE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Issue to Flex(1 on 1 replacemet)</t>
        </r>
      </text>
    </comment>
    <comment ref="G50" authorId="0" shapeId="0" xr:uid="{E45DEB81-8E72-43F5-8B19-B60F84750C1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51" authorId="0" shapeId="0" xr:uid="{5CC8A3E4-548D-41FA-AC5F-6D810954DCA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52" authorId="1" shapeId="0" xr:uid="{446C06E3-6146-4C69-91FE-1CD3A2062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2" authorId="0" shapeId="0" xr:uid="{47B4E0FC-738E-422A-8481-A6CFD66B867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53" authorId="1" shapeId="0" xr:uid="{0BF0634C-4754-4C3F-B974-FDC9890378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H53" authorId="0" shapeId="0" xr:uid="{AB1057E9-0412-447F-B0EB-8DBAC867C5B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53" authorId="0" shapeId="0" xr:uid="{0F7268CF-B920-465D-B2DC-D7CB62CF7DF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TE83064- 14 </t>
        </r>
      </text>
    </comment>
    <comment ref="G54" authorId="0" shapeId="0" xr:uid="{949E5B1A-9BEF-404D-A9E6-27A9F46B30B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55" authorId="0" shapeId="0" xr:uid="{F23727ED-63F6-4C70-98F1-E4C92D3A3CC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56" authorId="1" shapeId="0" xr:uid="{25D5EA45-1E70-4B75-B43A-B02B603D3DA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J56" authorId="0" shapeId="0" xr:uid="{FD931658-8105-401E-99B9-1C9CAF633627}">
      <text>
        <r>
          <rPr>
            <b/>
            <sz val="9"/>
            <color indexed="81"/>
            <rFont val="Tahoma"/>
            <family val="2"/>
          </rPr>
          <t>Luo:
Shipped to Paul for repogram</t>
        </r>
      </text>
    </comment>
    <comment ref="N56" authorId="0" shapeId="0" xr:uid="{8D2B481F-9D13-438E-AEE1-22D9EAF27D64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R56" authorId="0" shapeId="0" xr:uid="{29ED0FE4-5C40-42BC-B8C9-F127FA4AB121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G57" authorId="0" shapeId="0" xr:uid="{6CD03556-997C-4E03-BF67-EFCBEA30AB2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58" authorId="0" shapeId="0" xr:uid="{A0DE896B-135D-4C49-B6ED-0059662FC1E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59" authorId="0" shapeId="0" xr:uid="{86855F16-F5AA-4383-AF30-FD50032320D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60" authorId="1" shapeId="0" xr:uid="{528AF758-CF3D-4703-A376-3C16A4ED46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J60" authorId="0" shapeId="0" xr:uid="{321BC041-338A-479E-B7E2-264C0A8469A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L60" authorId="0" shapeId="0" xr:uid="{6DE65902-659D-49B9-AE5B-C9476DDC9E3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OESR S190043 TE83026-2 repair</t>
        </r>
      </text>
    </comment>
    <comment ref="N60" authorId="2" shapeId="0" xr:uid="{4BD044E4-A63B-458F-B615-55221C360F50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Issued to CEI on 15 May 
</t>
        </r>
      </text>
    </comment>
    <comment ref="P60" authorId="2" shapeId="0" xr:uid="{06329DCC-9831-4526-85A4-83568A41836D}">
      <text>
        <r>
          <rPr>
            <b/>
            <sz val="9"/>
            <color indexed="81"/>
            <rFont val="Tahoma"/>
            <family val="2"/>
          </rPr>
          <t>SC:</t>
        </r>
        <r>
          <rPr>
            <sz val="9"/>
            <color indexed="81"/>
            <rFont val="Tahoma"/>
            <family val="2"/>
          </rPr>
          <t xml:space="preserve">
Issued to CEI on 15 May 
</t>
        </r>
      </text>
    </comment>
    <comment ref="H61" authorId="1" shapeId="0" xr:uid="{8137708C-EB7D-40B2-B627-AB6D5874A7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Loan to Venture for verification</t>
        </r>
      </text>
    </comment>
    <comment ref="J61" authorId="1" shapeId="0" xr:uid="{CEBE1BC1-5087-419F-B244-8CADB6FAF7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New card verified in Venture</t>
        </r>
      </text>
    </comment>
    <comment ref="G62" authorId="0" shapeId="0" xr:uid="{536F1E14-0A1B-411D-AE47-14B54FE7EFC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3" authorId="0" shapeId="0" xr:uid="{D63C05AD-7EF0-4425-9246-B3C5F8BD9A0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4" authorId="0" shapeId="0" xr:uid="{BFC9A3E8-7316-4CE6-AC8B-21BEA30D9D7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5" authorId="0" shapeId="0" xr:uid="{E654B691-D389-4741-8D20-BF5D3E32AA3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6" authorId="0" shapeId="0" xr:uid="{2A560FFF-B987-472F-A050-24607EB1B85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7" authorId="0" shapeId="0" xr:uid="{F184BF49-BB03-4ACB-9F2B-3378932EEE4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8" authorId="0" shapeId="0" xr:uid="{3B21ED1D-0D98-4113-970F-72E710683CD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69" authorId="0" shapeId="0" xr:uid="{3E6B7DB1-E939-4F42-A7AB-B0A11BEADDD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0" authorId="0" shapeId="0" xr:uid="{3D2B4498-02DD-41FA-BC38-9D44DD5BBC2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1" authorId="0" shapeId="0" xr:uid="{B4B458A6-C4DB-4469-8AF7-0CD41BEF391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2" authorId="0" shapeId="0" xr:uid="{667EFF94-36CF-48F6-A40F-52151EBE3C5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3" authorId="0" shapeId="0" xr:uid="{0653F5A9-0F3D-44B6-84CB-7B0F96F509C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74" authorId="1" shapeId="0" xr:uid="{17E19512-C7E4-4731-B4AD-BC386911E29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J74" authorId="0" shapeId="0" xr:uid="{27EAE0EF-916C-4A90-985B-0F1FAAEF254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74" authorId="0" shapeId="0" xr:uid="{8B00DAFB-2502-4C9A-B83A-69CA9A7B1A8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R74" authorId="0" shapeId="0" xr:uid="{8A7A9EAF-D16F-4854-8995-280421F10AF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V74" authorId="0" shapeId="0" xr:uid="{5FFFF958-C1BF-4499-895A-03AD054F4BD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X74" authorId="0" shapeId="0" xr:uid="{BC936714-C7B4-464B-8FC2-A23E1BC893F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Used for SIT SQT test</t>
        </r>
      </text>
    </comment>
    <comment ref="Z74" authorId="0" shapeId="0" xr:uid="{2768A919-B8FF-483C-9018-84D2DFF790E8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AD74" authorId="0" shapeId="0" xr:uid="{9E090D20-5AF0-4482-BBDD-F6300E00BAAA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F75" authorId="1" shapeId="0" xr:uid="{97FB2F31-B375-4714-A3DB-3BAF01F5B4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J75" authorId="0" shapeId="0" xr:uid="{8C3568E1-B070-4F74-B6FB-3055AA7E37E1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L75" authorId="0" shapeId="0" xr:uid="{65E79947-7A9A-4163-8F34-DE577CBF0D94}">
      <text>
        <r>
          <rPr>
            <b/>
            <sz val="9"/>
            <color indexed="81"/>
            <rFont val="Tahoma"/>
            <family val="2"/>
          </rPr>
          <t>Luo:
4x for Venture FTN PM</t>
        </r>
      </text>
    </comment>
    <comment ref="G76" authorId="0" shapeId="0" xr:uid="{0A62AC7C-F0DE-4B3A-A97F-7ADEEB1CAF5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7" authorId="0" shapeId="0" xr:uid="{434D679A-670B-4290-8958-4224812A08B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8" authorId="0" shapeId="0" xr:uid="{AFF88E27-E7B0-4CE7-A81D-3CEBB13AF51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79" authorId="0" shapeId="0" xr:uid="{39C38B18-20E1-47F6-BA07-5FD905F33DF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80" authorId="1" shapeId="0" xr:uid="{D06854AC-7CE9-4EA5-A1A7-B6ACBA4DAF3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81" authorId="0" shapeId="0" xr:uid="{25064EEA-CAA0-4926-923F-3D778C2137C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82" authorId="0" shapeId="0" xr:uid="{42D33EDB-5836-4049-9A06-84467F699E1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83" authorId="0" shapeId="0" xr:uid="{918D6CC4-7A0E-4F20-82E9-BFADE13EDDA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84" authorId="0" shapeId="0" xr:uid="{6DEBA138-4695-4930-B1CA-A2A61CF9DDB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85" authorId="1" shapeId="0" xr:uid="{7DA45BFD-C50A-4EF2-90C3-C1C61F9111D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H85" authorId="0" shapeId="0" xr:uid="{5BBA39B8-C04D-4829-ADE7-774B34B3B87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J85" authorId="0" shapeId="0" xr:uid="{0EC8BAED-0DF1-4563-A379-BF23790E15D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L85" authorId="0" shapeId="0" xr:uid="{E7583EA5-D142-4DFF-9A86-E3CA203E412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G86" authorId="0" shapeId="0" xr:uid="{1094FC95-6F5D-4B7D-B68F-82FCE32A499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87" authorId="0" shapeId="0" xr:uid="{E92FD391-DCF4-4DD2-8D7A-B7B7016D49E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H88" authorId="0" shapeId="0" xr:uid="{0D57E860-CA5D-4580-9333-1A09A710209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L88" authorId="0" shapeId="0" xr:uid="{60549338-8456-42C6-A991-244B8C8C2D4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88" authorId="0" shapeId="0" xr:uid="{5760CC1C-1263-46FD-BCD0-EDFD5ED7FF7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R88" authorId="0" shapeId="0" xr:uid="{9C2252C6-F268-4A7F-839B-5BA194BD775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R&amp;D</t>
        </r>
      </text>
    </comment>
    <comment ref="V88" authorId="0" shapeId="0" xr:uid="{7D179824-5214-4654-B775-591BF389071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X88" authorId="0" shapeId="0" xr:uid="{B8B4767D-BC59-4912-89EB-06F3CAE98C0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AJ88" authorId="3" shapeId="0" xr:uid="{9F73DC5C-5B81-460E-87AF-AFA76354E085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89" authorId="0" shapeId="0" xr:uid="{CDF16AC1-057F-4FD4-8D21-38495545C28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90" authorId="0" shapeId="0" xr:uid="{53C45579-22B3-4298-BB1F-1B3FD808025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91" authorId="0" shapeId="0" xr:uid="{ACAD860C-0083-4644-B674-A4C9E2FEE26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92" authorId="0" shapeId="0" xr:uid="{FF8D0390-BA9F-4C80-AF97-2AE8C887170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94" authorId="0" shapeId="0" xr:uid="{CCC668BB-6738-4A4F-80E3-A3F887B44B7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95" authorId="1" shapeId="0" xr:uid="{6B96AA94-CAEE-4077-92E3-AA373D700A3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95" authorId="0" shapeId="0" xr:uid="{EB3B3CC4-D739-4281-9556-CE90D003DBF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6" authorId="1" shapeId="0" xr:uid="{097BD9D2-B291-4764-8B59-AA48286747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H96" authorId="0" shapeId="0" xr:uid="{BDF80890-9881-4269-B29D-78BD6F7367D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7" authorId="1" shapeId="0" xr:uid="{4FE4C66C-1AB0-4936-8E42-FF25C327D5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H97" authorId="0" shapeId="0" xr:uid="{589675FD-9B00-43C9-8C7E-7DFCF88669B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8" authorId="1" shapeId="0" xr:uid="{1310063D-43F8-4318-A940-18705B26AA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98" authorId="0" shapeId="0" xr:uid="{37D474F7-CA14-4964-8E9D-B59B2F9E997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515 Pump Yearly PM
</t>
        </r>
      </text>
    </comment>
    <comment ref="F99" authorId="1" shapeId="0" xr:uid="{D9DF9096-9577-4EA0-882F-B9AC016039A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9" authorId="1" shapeId="0" xr:uid="{2EFFAE3A-BB68-463E-B354-60F806E02F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L99" authorId="0" shapeId="0" xr:uid="{A76E596D-4337-45A5-BCBD-DCC6270E05C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F100" authorId="1" shapeId="0" xr:uid="{5821E62C-9886-4901-985E-A34E6286D2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0" authorId="1" shapeId="0" xr:uid="{C7B58809-E123-42E3-BE7B-8741503803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L100" authorId="0" shapeId="0" xr:uid="{E9625098-ADB0-4746-94C5-76A34A71B17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F101" authorId="1" shapeId="0" xr:uid="{9AA901A6-53BD-462E-81C8-700C74DE99B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1" authorId="1" shapeId="0" xr:uid="{EA759062-1DA9-4EB3-8DF4-17B5CD22DF3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L101" authorId="0" shapeId="0" xr:uid="{37B15170-933D-47B0-AF55-1950C25581C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</t>
        </r>
      </text>
    </comment>
    <comment ref="F102" authorId="1" shapeId="0" xr:uid="{A5CABD3F-1848-41FE-838B-89C20BFE10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02" authorId="4" shapeId="0" xr:uid="{584A1666-6309-4333-9A7C-90B3C27F3BE0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3" authorId="1" shapeId="0" xr:uid="{94FD7B60-0D06-4CCB-8FE0-2CCB67E561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J103" authorId="5" shapeId="0" xr:uid="{C54181FA-E7A9-4025-AB73-9894551B6604}">
      <text>
        <t>[Threaded comment]
Your version of Excel allows you to read this threaded comment; however, any edits to it will get removed if the file is opened in a newer version of Excel. Learn more: https://go.microsoft.com/fwlink/?linkid=870924
Comment:
    Issued to Flex</t>
      </text>
    </comment>
    <comment ref="F104" authorId="1" shapeId="0" xr:uid="{7F0CD78E-4049-4772-B818-3301A2513A2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04" authorId="4" shapeId="0" xr:uid="{F2A42D0B-79C8-4BDA-AC53-E4B1FFFAB648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L104" authorId="4" shapeId="0" xr:uid="{1E6CC186-53E6-4769-B4DF-FB2E55E04696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P104" authorId="4" shapeId="0" xr:uid="{D8AAB94B-81C1-4665-A957-B043C538CA72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5" authorId="1" shapeId="0" xr:uid="{DC4D42EA-F024-42F4-9525-533DDCF6599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H105" authorId="4" shapeId="0" xr:uid="{CA3CB8EF-4947-47F4-8C0F-3BD085AEDB2E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L105" authorId="4" shapeId="0" xr:uid="{F2029EBA-AD75-444A-8A8A-93B90335474F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P105" authorId="4" shapeId="0" xr:uid="{BA18AE42-0D15-4841-9069-15B8CCBC8C11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6" authorId="1" shapeId="0" xr:uid="{5F9FB45F-1794-4AA2-9CC8-B397FCDD463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</t>
        </r>
      </text>
    </comment>
    <comment ref="I106" authorId="0" shapeId="0" xr:uid="{49982991-8EA3-4437-831B-828A17306D3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M106" authorId="0" shapeId="0" xr:uid="{44DFAA27-4440-43D1-8021-5F33202B390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Tester3.4 repair
</t>
        </r>
      </text>
    </comment>
    <comment ref="Q106" authorId="0" shapeId="0" xr:uid="{384324FE-A49E-4C2D-92EB-B41C46988BB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Tester3.4 repair
</t>
        </r>
      </text>
    </comment>
    <comment ref="F107" authorId="1" shapeId="0" xr:uid="{33A8D7C5-4E72-45AF-984A-7CDB11D8326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I107" authorId="0" shapeId="0" xr:uid="{DA901310-4C06-4109-8612-B2C06763EC8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found 1 unit physical</t>
        </r>
      </text>
    </comment>
    <comment ref="M107" authorId="0" shapeId="0" xr:uid="{F29DDF6B-37E2-4D98-8A4C-1AA0E72CFCA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Q107" authorId="0" shapeId="0" xr:uid="{E0636847-7189-404C-969F-39FDB51C7BA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found 1 unit physical</t>
        </r>
      </text>
    </comment>
    <comment ref="G109" authorId="0" shapeId="0" xr:uid="{BC73440C-C6FE-4F2B-867F-442E301FEEC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1" authorId="0" shapeId="0" xr:uid="{121E4410-91D9-47E4-B694-33121C381F3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2" authorId="0" shapeId="0" xr:uid="{0CE56E7A-B5CC-4297-9F46-20A58787349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3" authorId="0" shapeId="0" xr:uid="{9693A30A-7A55-417E-AFED-CFB81C37ED3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4" authorId="0" shapeId="0" xr:uid="{2DA0B78D-1987-43DF-98D7-EACE3F7F97C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5" authorId="0" shapeId="0" xr:uid="{DF1FD0B4-ED42-4A68-A3CC-0E734EB93DB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6" authorId="0" shapeId="0" xr:uid="{87A84692-6AEE-4935-AF7C-0DE606933CB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7" authorId="0" shapeId="0" xr:uid="{A9E95A66-087B-4040-AE67-4D6F0EA8CD0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8" authorId="0" shapeId="0" xr:uid="{784BC3BD-1072-4B85-B9CF-55A02ED5625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19" authorId="0" shapeId="0" xr:uid="{553DAA39-669E-4482-8BED-876A83A64B1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20" authorId="0" shapeId="0" xr:uid="{E64E48FF-23F1-46A8-9559-D644D5AF856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21" authorId="0" shapeId="0" xr:uid="{50AC4E2D-1645-4690-B8FD-8F1483AA6E4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22" authorId="0" shapeId="0" xr:uid="{7C9AA1C2-D989-4045-9ECA-D4FF50E615B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24" authorId="0" shapeId="0" xr:uid="{E30814F7-1255-4B33-980D-947C5566674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125" authorId="1" shapeId="0" xr:uid="{B19F5EFB-19A5-4C3E-9546-3C40144F739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25" authorId="0" shapeId="0" xr:uid="{ABEB7825-6DF2-4BE8-A6DB-503CD7E05AD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H126" authorId="4" shapeId="0" xr:uid="{65FF7CCD-CBC5-47E9-B545-F13F7919B019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send to Milford for Cal</t>
        </r>
      </text>
    </comment>
    <comment ref="H127" authorId="4" shapeId="0" xr:uid="{C0024BB9-B254-436F-96B9-9FF600B79CB2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return WPPL for Cal</t>
        </r>
      </text>
    </comment>
    <comment ref="J127" authorId="4" shapeId="0" xr:uid="{0DB77200-21C6-46B1-A733-590291A4655B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send to Milford for Cal</t>
        </r>
      </text>
    </comment>
    <comment ref="N127" authorId="4" shapeId="0" xr:uid="{821A35D1-A47D-41B0-B362-73BA10945D57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Consign to Keypoint 
DO OPS-2019-038</t>
        </r>
      </text>
    </comment>
    <comment ref="G128" authorId="0" shapeId="0" xr:uid="{BC632213-26A9-46F3-BCF4-87100B3303C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29" authorId="0" shapeId="0" xr:uid="{B5B77989-5E0E-41C7-A995-B3C68CC443D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0" authorId="0" shapeId="0" xr:uid="{DC4FE44B-8DC2-411A-986A-A4E3AA8BE07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2" authorId="0" shapeId="0" xr:uid="{011BBE74-B862-4D9A-967D-3FB647384A0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3" authorId="0" shapeId="0" xr:uid="{C02B398B-20FA-4B02-BB80-27754057757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F134" authorId="1" shapeId="0" xr:uid="{1B34BFF0-D20F-4148-9FC9-C232E3700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L134" authorId="0" shapeId="0" xr:uid="{9D96F93E-7B44-4B5F-841F-2BAA763E972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135" authorId="1" shapeId="0" xr:uid="{C0D312BB-DFEE-41A9-AC5E-282EFF3B08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7" authorId="0" shapeId="0" xr:uid="{13F3F4BE-57FA-4B09-97A7-C8789683FF2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8" authorId="0" shapeId="0" xr:uid="{6C159B01-523E-45E0-AAFE-BC57AD767BA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39" authorId="0" shapeId="0" xr:uid="{EB4573F3-6671-4E4D-9D5D-BEF46B0C17B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L140" authorId="0" shapeId="0" xr:uid="{978157EC-4982-49B6-8F7F-5D1C4549899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140" authorId="0" shapeId="0" xr:uid="{546724DC-4C11-405F-BD50-8CC0545A37B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G141" authorId="0" shapeId="0" xr:uid="{530CC0AD-3F7F-4DC6-8746-B388BB44B57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J142" authorId="6" shapeId="0" xr:uid="{7CBF045D-77D6-4CED-A80C-3966EC2FDA5A}">
      <text>
        <r>
          <rPr>
            <b/>
            <sz val="9"/>
            <color indexed="81"/>
            <rFont val="Tahoma"/>
            <family val="2"/>
          </rPr>
          <t>sgsuda:</t>
        </r>
        <r>
          <rPr>
            <sz val="9"/>
            <color indexed="81"/>
            <rFont val="Tahoma"/>
            <family val="2"/>
          </rPr>
          <t xml:space="preserve">
Issue to Venture (Alan)</t>
        </r>
      </text>
    </comment>
    <comment ref="G143" authorId="0" shapeId="0" xr:uid="{FB467ACB-EC4D-4DFE-A15C-243CBFAE3AB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44" authorId="0" shapeId="0" xr:uid="{29134759-F356-47E5-A3B7-D0BE2DF7C45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45" authorId="0" shapeId="0" xr:uid="{EF6EE7F7-00CC-47A5-A5F5-0E6FD7B71A9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46" authorId="0" shapeId="0" xr:uid="{4295CFA5-B42E-4C38-AE7E-F5EB05E11AA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47" authorId="0" shapeId="0" xr:uid="{0D18EA80-4166-45E3-B149-3590C2191FC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  <comment ref="G148" authorId="0" shapeId="0" xr:uid="{A18DF056-0AB4-4A16-987B-09E9F33AEE4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From 2018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  <author>HuaZhen Luo</author>
    <author>sgyyso</author>
    <author>sgycha</author>
  </authors>
  <commentList>
    <comment ref="H1" authorId="0" shapeId="0" xr:uid="{4AC42C96-3699-46CF-A6B4-7B9AF036B02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Balance inventory from 2017</t>
        </r>
      </text>
    </comment>
    <comment ref="F3" authorId="1" shapeId="0" xr:uid="{16A51938-51E9-4BD1-AFE5-BAA35DC20A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" authorId="1" shapeId="0" xr:uid="{32BE9D85-5A26-4A7C-BC72-27B4A3EB16D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J3" authorId="0" shapeId="0" xr:uid="{E8C95247-6539-44F5-86C3-95811BEB9E4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P3" authorId="0" shapeId="0" xr:uid="{27D2A664-11E3-41EC-B88A-B6B86E9E5EC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 for Column Manager PM
</t>
        </r>
      </text>
    </comment>
    <comment ref="J17" authorId="0" shapeId="0" xr:uid="{4ADE9427-824F-40F8-A06E-0E6523CD2F3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Flex
</t>
        </r>
      </text>
    </comment>
    <comment ref="J23" authorId="0" shapeId="0" xr:uid="{D92FB167-DBC0-498B-AD9E-D4EECC8641C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39" authorId="1" shapeId="0" xr:uid="{063A7C99-F1DD-41BC-AF10-7751BAC715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N39" authorId="0" shapeId="0" xr:uid="{78E72134-5372-442C-A152-4E5CB769B08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P39" authorId="0" shapeId="0" xr:uid="{9DD3EBF4-8D83-4A38-9F88-AA1598C0B16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52" authorId="1" shapeId="0" xr:uid="{C0B42F54-2E7F-463B-B482-18ABDFA5157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F53" authorId="1" shapeId="0" xr:uid="{67EA2427-031A-4C5D-8EB3-54E9EC4D89A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F56" authorId="1" shapeId="0" xr:uid="{2EC95175-0209-473A-AA78-E7EB9306C17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P56" authorId="0" shapeId="0" xr:uid="{1EEC78EA-3EDB-4469-93B9-AD713C625F41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60" authorId="1" shapeId="0" xr:uid="{FA9B80EB-C9C6-4791-B6E5-02F1E986365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N60" authorId="0" shapeId="0" xr:uid="{BEAD3B7D-D952-4624-9DCE-3215E6897A9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F74" authorId="1" shapeId="0" xr:uid="{C9EFBC7C-60D5-4DC3-8246-0CB8A039C8C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4" authorId="1" shapeId="0" xr:uid="{AF0D99E0-FFB2-4BB3-A7C0-B1C34E9DC34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(1 pcs) was raised by Jie Hui</t>
        </r>
      </text>
    </comment>
    <comment ref="N74" authorId="0" shapeId="0" xr:uid="{641C23F6-60D3-4CAE-AD6F-56312BAB48B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R74" authorId="0" shapeId="0" xr:uid="{5867E8E8-0BB0-4A3F-8AEE-80749F9D5AE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T74" authorId="0" shapeId="0" xr:uid="{F947C19E-3CDD-40DC-A977-DE5922383D0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W74" authorId="2" shapeId="0" xr:uid="{5018BEEA-769A-443B-97F1-99E2ACB0D64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found extra 1 box during stock check</t>
        </r>
      </text>
    </comment>
    <comment ref="X74" authorId="0" shapeId="0" xr:uid="{C1340D75-5D9B-472F-8E0C-5643C796411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75" authorId="1" shapeId="0" xr:uid="{88F9FF4F-7D0C-48C9-9F4E-807D322ACF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R75" authorId="0" shapeId="0" xr:uid="{312EB44D-3456-4EE3-BBD5-D2118663D29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80" authorId="1" shapeId="0" xr:uid="{2A6137CC-B8C9-4F1C-9143-6BC59151754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F85" authorId="1" shapeId="0" xr:uid="{AED28092-EF8B-4984-A114-3B7D8A98DF0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N85" authorId="0" shapeId="0" xr:uid="{BB52DC28-39E1-4D20-B56A-09A38E4E89A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P85" authorId="0" shapeId="0" xr:uid="{2C517E0F-DB2F-4BDE-A1C0-3420B8147809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R85" authorId="0" shapeId="0" xr:uid="{3C1C171A-CBBD-40B9-BBF3-BA257C863868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T85" authorId="0" shapeId="0" xr:uid="{FDEB5757-B2D3-40EB-BB3E-ECCAD740E60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V85" authorId="0" shapeId="0" xr:uid="{617D8F34-1265-4604-B061-25289B6198C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New purchase, Invoice 802725</t>
        </r>
      </text>
    </comment>
    <comment ref="H87" authorId="0" shapeId="0" xr:uid="{9ECC08CB-5A02-48F4-9174-B22CFED863B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Harddisk spares for server </t>
        </r>
      </text>
    </comment>
    <comment ref="N88" authorId="0" shapeId="0" xr:uid="{152DFFE9-84E3-4068-BFC9-78224DCA993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Venture
</t>
        </r>
      </text>
    </comment>
    <comment ref="P88" authorId="0" shapeId="0" xr:uid="{28A67F77-11E5-43ED-8E4E-5FD663A33EBB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T88" authorId="0" shapeId="0" xr:uid="{71EBAA04-4C71-4B6C-A24F-1432A6EA2BD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Sidd</t>
        </r>
      </text>
    </comment>
    <comment ref="V88" authorId="0" shapeId="0" xr:uid="{3716FD61-85F6-4C93-B6E4-E1867AF1502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X88" authorId="0" shapeId="0" xr:uid="{C00C0F81-BE80-4358-84F9-6347EB5246E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lab
</t>
        </r>
      </text>
    </comment>
    <comment ref="F95" authorId="1" shapeId="0" xr:uid="{E72CC45A-AD79-4DAF-98BD-4671CB06C6A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N95" authorId="0" shapeId="0" xr:uid="{0DCFC45A-985B-41C9-AF7A-048ACA06479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6" authorId="1" shapeId="0" xr:uid="{8D71DC0F-A826-47C0-894B-9E109723EE2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N96" authorId="0" shapeId="0" xr:uid="{43540036-2B5F-41EE-B877-FA004F3DE51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7" authorId="1" shapeId="0" xr:uid="{6B0C7173-153F-4C59-9C6C-92E90F122C2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N97" authorId="0" shapeId="0" xr:uid="{4FED7D3B-77D1-4280-9CED-99270625A15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98" authorId="1" shapeId="0" xr:uid="{BAE5E209-87DE-40EA-9686-2EB5EF09A2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F99" authorId="1" shapeId="0" xr:uid="{E90AA44A-3831-47C3-8EE2-C16D310244A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9" authorId="1" shapeId="0" xr:uid="{BE3FD795-F660-401F-B2F9-D6940323EE6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F100" authorId="1" shapeId="0" xr:uid="{FAA4EF3C-4D89-4269-AFA5-42F8D564F7B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0" authorId="1" shapeId="0" xr:uid="{27195728-7B70-4ED5-AAF8-2FD3504358D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F101" authorId="1" shapeId="0" xr:uid="{1EAD9173-3E38-4ABC-9806-73DBD8E95BD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01" authorId="1" shapeId="0" xr:uid="{968DB963-684A-486E-B18F-54C46A91772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MRO was raised by Jie Hui</t>
        </r>
      </text>
    </comment>
    <comment ref="F102" authorId="1" shapeId="0" xr:uid="{97010AA3-8062-4E03-950E-62AE3D7A7D7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N102" authorId="0" shapeId="0" xr:uid="{ADE3DE5E-2028-4E91-A5F2-7A96073684C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3" authorId="1" shapeId="0" xr:uid="{EAF8EEFA-61B0-480C-86BC-9EC271888E5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N103" authorId="0" shapeId="0" xr:uid="{E3C5DF59-DBB8-4530-9BA1-5B26A60BECA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4" authorId="1" shapeId="0" xr:uid="{26F87818-FD77-4DAE-A2B7-D6ACC8EBCCE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N104" authorId="3" shapeId="0" xr:uid="{967F7947-5A88-4620-8162-FF122C4A5315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5" authorId="1" shapeId="0" xr:uid="{8669B6BE-695E-47AB-A100-B67A6E2CC06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N105" authorId="3" shapeId="0" xr:uid="{8E666F05-987C-4C7B-B4A7-1952EF2F017B}">
      <text>
        <r>
          <rPr>
            <b/>
            <sz val="9"/>
            <color indexed="81"/>
            <rFont val="Tahoma"/>
            <family val="2"/>
          </rPr>
          <t>sgycha: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06" authorId="1" shapeId="0" xr:uid="{9CC76E68-7A19-4E64-9E45-559ECFB6C3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</t>
        </r>
      </text>
    </comment>
    <comment ref="N106" authorId="0" shapeId="0" xr:uid="{3B067951-57B5-480F-9D4D-43CE172B12F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 for 6th Alliance tester</t>
        </r>
      </text>
    </comment>
    <comment ref="F107" authorId="1" shapeId="0" xr:uid="{CBA349AA-0B21-4D48-B9A5-A78C84319C4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N107" authorId="0" shapeId="0" xr:uid="{2E479EEB-1FCF-48D3-980E-BFF7653B7A8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F125" authorId="1" shapeId="0" xr:uid="{8C8136D0-E26C-4CA1-974D-074C54E5C4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N125" authorId="0" shapeId="0" xr:uid="{039A2574-ED80-41C8-B33F-071473B844F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P125" authorId="0" shapeId="0" xr:uid="{4D217DE2-C2D4-44CA-A52D-FA2F9E42B5B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J127" authorId="0" shapeId="0" xr:uid="{B010FA28-4A19-4BDA-B25B-EBED098325D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KeyPoint</t>
        </r>
      </text>
    </comment>
    <comment ref="J128" authorId="0" shapeId="0" xr:uid="{8CAE4C8F-A86A-4F42-9499-C356F80643B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L128" authorId="0" shapeId="0" xr:uid="{AC615313-7D45-4A5D-88F2-068B61EF452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N128" authorId="0" shapeId="0" xr:uid="{C0DC19D1-5695-4786-9996-78CEB520605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J129" authorId="0" shapeId="0" xr:uid="{5FB1DC65-D373-45C7-8E20-71E95C6609E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130" authorId="0" shapeId="0" xr:uid="{BFD1885A-C357-42F3-B089-C610322C0E15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H131" authorId="0" shapeId="0" xr:uid="{6C1969A9-90A5-4BF6-96CB-89CDBD28B206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bought from Flex </t>
        </r>
      </text>
    </comment>
    <comment ref="J131" authorId="0" shapeId="0" xr:uid="{C0E5D490-78C7-46BE-8A6F-ADD0A3712D4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F134" authorId="1" shapeId="0" xr:uid="{51F97073-9946-4334-9071-FE5250A13BC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J134" authorId="0" shapeId="0" xr:uid="{3FDF3B0D-1265-496C-A0A5-5269AD1FFDC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L134" authorId="0" shapeId="0" xr:uid="{87325C93-5A61-4AEA-976A-FF7C2B5D7AA3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F135" authorId="1" shapeId="0" xr:uid="{598864E3-C98B-45BD-A75F-757255B8929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J135" authorId="0" shapeId="0" xr:uid="{8EEE1190-15D9-422C-B0DC-C2521296E35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L135" authorId="0" shapeId="0" xr:uid="{B8711771-466A-4E79-B13B-2209DE2CCB4D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136" authorId="0" shapeId="0" xr:uid="{F55193A2-41F1-49F4-9FA9-3E707CEF2D47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
</t>
        </r>
      </text>
    </comment>
    <comment ref="J139" authorId="0" shapeId="0" xr:uid="{8CD2A6A0-2678-484B-8E94-99E752E0726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CEI</t>
        </r>
      </text>
    </comment>
    <comment ref="J140" authorId="0" shapeId="0" xr:uid="{28AE3F92-630D-48A9-A399-0626926A000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</t>
        </r>
      </text>
    </comment>
    <comment ref="J141" authorId="0" shapeId="0" xr:uid="{1E1868AC-8379-41A0-A60A-FA9D6A3F64E0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Flex</t>
        </r>
      </text>
    </comment>
    <comment ref="J142" authorId="0" shapeId="0" xr:uid="{3FE09D63-8158-47E5-B0C5-F7387181C91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143" authorId="0" shapeId="0" xr:uid="{C51423C4-876A-487E-8481-372423703EBC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Venture
</t>
        </r>
      </text>
    </comment>
    <comment ref="J144" authorId="0" shapeId="0" xr:uid="{75D6F13B-97E5-4031-A7DE-B2F162CBB054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Issue to WPPL SQT Lab
</t>
        </r>
      </text>
    </comment>
  </commentList>
</comments>
</file>

<file path=xl/sharedStrings.xml><?xml version="1.0" encoding="utf-8"?>
<sst xmlns="http://schemas.openxmlformats.org/spreadsheetml/2006/main" count="2129" uniqueCount="337">
  <si>
    <t>Description</t>
  </si>
  <si>
    <t>Location</t>
  </si>
  <si>
    <t>Quantity Out</t>
  </si>
  <si>
    <t>Date In/Out</t>
  </si>
  <si>
    <t xml:space="preserve">Part Number </t>
  </si>
  <si>
    <t>Remarks</t>
  </si>
  <si>
    <t>Parts Accessories/
Parts Numbers</t>
  </si>
  <si>
    <t>187805-01</t>
  </si>
  <si>
    <t>779209-01</t>
  </si>
  <si>
    <t>OTO2016</t>
  </si>
  <si>
    <t>WAT046-12</t>
  </si>
  <si>
    <t>TJ36-CPSS-18U-2</t>
  </si>
  <si>
    <t>(blank)</t>
  </si>
  <si>
    <t>P-L-1/10-1/8-2-0-T-3</t>
  </si>
  <si>
    <t>CF25048M312590</t>
  </si>
  <si>
    <t>WAT097323</t>
  </si>
  <si>
    <t>NI GPIB cable</t>
  </si>
  <si>
    <t>WAT027-08</t>
  </si>
  <si>
    <t>PCBA for TE82888</t>
  </si>
  <si>
    <t>WAT021132</t>
  </si>
  <si>
    <t>DVI to VGA</t>
  </si>
  <si>
    <t>9025580/ 999025609</t>
  </si>
  <si>
    <t>9513K18</t>
  </si>
  <si>
    <t>9513K19</t>
  </si>
  <si>
    <t>ULN5804B</t>
  </si>
  <si>
    <t>WAT053502</t>
  </si>
  <si>
    <t>RZZ pin</t>
  </si>
  <si>
    <t>spare CPU connector</t>
  </si>
  <si>
    <t>TE82586-31</t>
  </si>
  <si>
    <t>Punch for ferrule crimping</t>
  </si>
  <si>
    <t>Zygo fixture</t>
  </si>
  <si>
    <t>QW2100</t>
  </si>
  <si>
    <t>OP600-1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</si>
  <si>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</si>
  <si>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</si>
  <si>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</si>
  <si>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</si>
  <si>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</si>
  <si>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</si>
  <si>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</si>
  <si>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Pin hole aperture</t>
  </si>
  <si>
    <t xml:space="preserve"> Keyboard</t>
  </si>
  <si>
    <t>WAT026804</t>
  </si>
  <si>
    <t>Micrometer</t>
  </si>
  <si>
    <t>Shim Book</t>
  </si>
  <si>
    <t>3" depth Gauge + hole puncher</t>
  </si>
  <si>
    <t>Vaccuum pump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</si>
  <si>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</si>
  <si>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</si>
  <si>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</si>
  <si>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</si>
  <si>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</si>
  <si>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</si>
  <si>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</si>
  <si>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</si>
  <si>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</si>
  <si>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</si>
  <si>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</si>
  <si>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</si>
  <si>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</si>
  <si>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>I button</t>
  </si>
  <si>
    <t xml:space="preserve">999027952-3 </t>
  </si>
  <si>
    <t xml:space="preserve">999027952-2 </t>
  </si>
  <si>
    <t>999028283-1</t>
  </si>
  <si>
    <t>P-299</t>
  </si>
  <si>
    <t>999026375-1</t>
  </si>
  <si>
    <t>999027101-2</t>
  </si>
  <si>
    <t>WAT056370</t>
  </si>
  <si>
    <t>WAT091727</t>
  </si>
  <si>
    <t>7078-TRX-5 (Keithley)</t>
  </si>
  <si>
    <t>WAT025190</t>
  </si>
  <si>
    <t>WAT078917</t>
  </si>
  <si>
    <t>Voltage Box Cable</t>
  </si>
  <si>
    <t>WAT042885</t>
  </si>
  <si>
    <t>WAT042881</t>
  </si>
  <si>
    <t>WAT035190</t>
  </si>
  <si>
    <t>wat052587</t>
  </si>
  <si>
    <t>999025295 adjustment tool</t>
  </si>
  <si>
    <t xml:space="preserve">Quantity In </t>
  </si>
  <si>
    <t>Balance inventory from 2017</t>
  </si>
  <si>
    <t>ACQUITY UPLC BEH C18 1.7um</t>
  </si>
  <si>
    <t>L3</t>
  </si>
  <si>
    <t>Xbridge BEH C8 2.5um</t>
  </si>
  <si>
    <t>R4</t>
  </si>
  <si>
    <t>R3</t>
  </si>
  <si>
    <t>L2</t>
  </si>
  <si>
    <t>R1</t>
  </si>
  <si>
    <t>R2</t>
  </si>
  <si>
    <t>L4</t>
  </si>
  <si>
    <t>L6</t>
  </si>
  <si>
    <t>missing 1 item</t>
  </si>
  <si>
    <t>missing SF39391</t>
  </si>
  <si>
    <t>missing 2 item</t>
  </si>
  <si>
    <t>additional 2 items</t>
  </si>
  <si>
    <t>I2V IBSM PM Kit</t>
  </si>
  <si>
    <t>IBSM PM Kit</t>
  </si>
  <si>
    <t>Plier - Tube Press to Fitting for Alliance WAT271087</t>
  </si>
  <si>
    <t>IMAQ - A6804 NI Cable for detector</t>
  </si>
  <si>
    <t xml:space="preserve">Peek 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</si>
  <si>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</si>
  <si>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</si>
  <si>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</si>
  <si>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</si>
  <si>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</si>
  <si>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15V @ 1.5A power supply</t>
  </si>
  <si>
    <t>Peek tubing .062OD x .40ID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</si>
  <si>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</si>
  <si>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</si>
  <si>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</si>
  <si>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</si>
  <si>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</si>
  <si>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</si>
  <si>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</si>
  <si>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</si>
  <si>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</si>
  <si>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QW2100 barcode scanner</t>
  </si>
  <si>
    <t>ASSY, PCB, DEGASSER AF for CEI PCBA</t>
  </si>
  <si>
    <t>Degasser PCB for Alliance degasser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</si>
  <si>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</si>
  <si>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</si>
  <si>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</si>
  <si>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</si>
  <si>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</si>
  <si>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</si>
  <si>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</si>
  <si>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</si>
  <si>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</si>
  <si>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</si>
  <si>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</si>
  <si>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</si>
  <si>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</si>
  <si>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</si>
  <si>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Vent valve for FTN</t>
  </si>
  <si>
    <t>Netgear 5 port switch</t>
  </si>
  <si>
    <t>2487 lamp power supply</t>
  </si>
  <si>
    <t>TUV Flowcell</t>
  </si>
  <si>
    <t>160GB Harddisk</t>
  </si>
  <si>
    <t>250GB Harddisk</t>
  </si>
  <si>
    <t>Lace Power Supply</t>
  </si>
  <si>
    <t>Edgeport USB to Serial Converter</t>
  </si>
  <si>
    <t>Heater Cooler PCB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</si>
  <si>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</si>
  <si>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</si>
  <si>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</si>
  <si>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</si>
  <si>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</si>
  <si>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</si>
  <si>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</si>
  <si>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</si>
  <si>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Samp Needle, 20uL</t>
  </si>
  <si>
    <t>Tohnichi SSP8N2x5/16 adjustment tool</t>
  </si>
  <si>
    <t>TUV Shunts</t>
  </si>
  <si>
    <t>PDA Medium Shunts</t>
  </si>
  <si>
    <t>TUV Large Shunts</t>
  </si>
  <si>
    <t>TUV Linearity Shunts</t>
  </si>
  <si>
    <t>Encoder alignment pin carousel eAlliance</t>
  </si>
  <si>
    <t>Pin hole aperture tool</t>
  </si>
  <si>
    <t>PLAST-O-MATIC</t>
  </si>
  <si>
    <t>For Venture FTN Testers PM use</t>
  </si>
  <si>
    <t>Loan to Flex</t>
  </si>
  <si>
    <t>UG333/5PNGD</t>
  </si>
  <si>
    <t>600GB 15K RPM SAS 2.5in Hot Plug Drive, 3.5in HYB CARR, Cus Kit</t>
  </si>
  <si>
    <t xml:space="preserve">Harddisk spares for server 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</si>
  <si>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</si>
  <si>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</si>
  <si>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</si>
  <si>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</si>
  <si>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</si>
  <si>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</si>
  <si>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</si>
  <si>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</si>
  <si>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Adapter only</t>
  </si>
  <si>
    <t>Weighing  Balance Adapter 220V</t>
  </si>
  <si>
    <t>Wrist Band, Adjustable, 6ft Cord, Blue</t>
  </si>
  <si>
    <t>Total of 4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</si>
  <si>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</si>
  <si>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</si>
  <si>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</si>
  <si>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</si>
  <si>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</si>
  <si>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</si>
  <si>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</si>
  <si>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</si>
  <si>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</si>
  <si>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</si>
  <si>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</si>
  <si>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</si>
  <si>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</si>
  <si>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</si>
  <si>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</si>
  <si>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</si>
  <si>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</si>
  <si>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</si>
  <si>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</si>
  <si>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</si>
  <si>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</si>
  <si>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</si>
  <si>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</si>
  <si>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</si>
  <si>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</si>
  <si>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</si>
  <si>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</si>
  <si>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</si>
  <si>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</si>
  <si>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</si>
  <si>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</si>
  <si>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</si>
  <si>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</si>
  <si>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</si>
  <si>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</si>
  <si>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</si>
  <si>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</si>
  <si>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</si>
  <si>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</si>
  <si>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</si>
  <si>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</si>
  <si>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</si>
  <si>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</si>
  <si>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</si>
  <si>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</si>
  <si>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</si>
  <si>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</si>
  <si>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</si>
  <si>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</si>
  <si>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2414 Front End Controller </t>
  </si>
  <si>
    <t xml:space="preserve">Backpressure Verification Sample, Assembly </t>
  </si>
  <si>
    <t>999041977-03</t>
  </si>
  <si>
    <t>999041977-04</t>
  </si>
  <si>
    <t>ASSY, PCB, DEGASSER, QSPI MULTI-PERS</t>
  </si>
  <si>
    <t>SPC15329</t>
  </si>
  <si>
    <t>Banana Plug</t>
  </si>
  <si>
    <t>2 CPU'S for 210000478</t>
  </si>
  <si>
    <t>Insert Upper Ram, Check Valve Housing</t>
  </si>
  <si>
    <t>WAT069507</t>
  </si>
  <si>
    <t>Assy Cable Washpump</t>
  </si>
  <si>
    <t>I2V IBSM PM Kit (Incomplete set)</t>
  </si>
  <si>
    <t>1525 EF PM Kit (Incomplete set)</t>
  </si>
  <si>
    <t xml:space="preserve">1525 EF PM Kit </t>
  </si>
  <si>
    <t>Order at PN 700008869</t>
  </si>
  <si>
    <t xml:space="preserve">ASSY, CARTRIDGE, CM, 18 KPSI 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</si>
  <si>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</si>
  <si>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</si>
  <si>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</si>
  <si>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</si>
  <si>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</si>
  <si>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</si>
  <si>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</si>
  <si>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PCB CPU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</si>
  <si>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</si>
  <si>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</si>
  <si>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</si>
  <si>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</si>
  <si>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</si>
  <si>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</si>
  <si>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</si>
  <si>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</si>
  <si>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</si>
  <si>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</si>
  <si>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ASSY, PCB, ACQ PDA CHARGE AMP WSN</t>
  </si>
  <si>
    <t>Packed in a box with PN# 210000333, 210000520</t>
  </si>
  <si>
    <t>Need to reorder in Jan 2019 - SS 8 pieces</t>
  </si>
  <si>
    <t>Tubing assy with Pre-heater for FTN Tester (Valve to column)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</si>
  <si>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</si>
  <si>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</si>
  <si>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</si>
  <si>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</si>
  <si>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</si>
  <si>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</si>
  <si>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</si>
  <si>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 xml:space="preserve">National Instruments PXI-4130 Power SMU </t>
  </si>
  <si>
    <t>160B96F</t>
  </si>
  <si>
    <t xml:space="preserve">National Instruments PXI-6229  M Series Multifunction DAQ </t>
  </si>
  <si>
    <t>For GTS</t>
  </si>
  <si>
    <t>For GTS (S/N: 164D2A9 &amp; 164D2B4)</t>
  </si>
  <si>
    <t>Safety Stock</t>
  </si>
  <si>
    <t xml:space="preserve">ASSY, WELDED TUBE, SS, .003 ID X 14.5 LG </t>
  </si>
  <si>
    <t>ASSY, CART, VENT, DOGLEG, 18 KPSI, DOM</t>
  </si>
  <si>
    <t>EVent valve for FTN</t>
  </si>
  <si>
    <t xml:space="preserve">ACQ. I-Class APH, SS, 12.5 LG, .003 ID </t>
  </si>
  <si>
    <t>ACQUITY UPLC ID Cell TUV, Analytical</t>
  </si>
  <si>
    <t xml:space="preserve">Shunt cell, Acquity PDA </t>
  </si>
  <si>
    <t>PDA Medium Shunts. Order at PN 700002874</t>
  </si>
  <si>
    <t>515 PLUNGER</t>
  </si>
  <si>
    <t>Performance Plus Sapphire CV CART (2)</t>
  </si>
  <si>
    <t xml:space="preserve">HPLC System UV Test Solutions </t>
  </si>
  <si>
    <t>Ampules 1, 3, 7, 8 &amp; 9</t>
  </si>
  <si>
    <t>Order at PN 700001116, ASSY, PCB, 2414 FRONT END BOARD</t>
  </si>
  <si>
    <t>Order at PN 205000877 (2 per), KIT, VALVE CARTRIDGES, SS I-Class CM-A
Need to reorder in Jan 2019 - 1 set 205000877
- SS 2 pieces</t>
  </si>
  <si>
    <t>Order at PN# 700002511</t>
  </si>
  <si>
    <t>Need to order</t>
  </si>
  <si>
    <t>TE82996 Driver</t>
  </si>
  <si>
    <t>Adapter Control Board</t>
  </si>
  <si>
    <t>For CEI  GTS1 test fixture TE82994-2</t>
  </si>
  <si>
    <t>Dogpoint Screw  tool</t>
  </si>
  <si>
    <t>L1</t>
  </si>
  <si>
    <t>Fork Tool</t>
  </si>
  <si>
    <t>Spare Fork</t>
  </si>
  <si>
    <t>Fitting Tool</t>
  </si>
  <si>
    <t>Insertion Tool</t>
  </si>
  <si>
    <t xml:space="preserve">Sleeve </t>
  </si>
  <si>
    <t>Retaining ring press set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</si>
  <si>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</si>
  <si>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</si>
  <si>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</si>
  <si>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</si>
  <si>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</si>
  <si>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</si>
  <si>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</si>
  <si>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 xml:space="preserve">Fitting Wrench </t>
  </si>
  <si>
    <t xml:space="preserve">Extender Tool-Flangeless Nut </t>
  </si>
  <si>
    <t>Plunger Asst Fix -Vista-</t>
  </si>
  <si>
    <t>Encoder Alignment Tool</t>
  </si>
  <si>
    <t>PCB Standoff Tool</t>
  </si>
  <si>
    <t xml:space="preserve">Spacer </t>
  </si>
  <si>
    <t>SN:E40672141</t>
  </si>
  <si>
    <t>1P301-1003-10 (Edgeport)</t>
  </si>
  <si>
    <t>SN:E51466456</t>
  </si>
  <si>
    <t>72218BN4UV00N0L322P3</t>
  </si>
  <si>
    <t>PARKER VALVE C/W 110VAC COIL</t>
  </si>
  <si>
    <t>EVent valve for FTN, PN 289006541</t>
  </si>
  <si>
    <t>WAT070216</t>
  </si>
  <si>
    <t>BULK Head Fitting, 0.020 ID</t>
  </si>
  <si>
    <t>Order at PN 205000877 (2 per), KIT, VALVE CARTRIDGES, SS I-Class CM-A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</si>
  <si>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</si>
  <si>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</si>
  <si>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</si>
  <si>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</si>
  <si>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</si>
  <si>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</si>
  <si>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</si>
  <si>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</si>
  <si>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</si>
  <si>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</si>
  <si>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</si>
  <si>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20.Dec.119</t>
  </si>
  <si>
    <t>Peek tubing .062OD x .040ID</t>
  </si>
  <si>
    <t xml:space="preserve">COMP SCREW 1/8 PEEK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</si>
</sst>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2" xfId="0" pivotButton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5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1" xfId="0" applyFont="1" applyBorder="1"/>
    <xf numFmtId="14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17" fontId="0" fillId="0" borderId="1" xfId="0" applyNumberFormat="1" applyBorder="1"/>
    <xf numFmtId="164" fontId="0" fillId="0" borderId="10" xfId="0" applyNumberForma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Fill="1" applyBorder="1"/>
    <xf numFmtId="0" fontId="7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0" fillId="0" borderId="4" xfId="0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15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Yeehwa Chan" id="{BB0F9BD0-78F1-4081-8F64-1279BA1B10C8}" userId="S::Yeehwa_Chan@waters.com::09130f82-f9c2-48a9-89c9-46509caddb0d" providerId="AD"/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J88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J88" dT="2019-12-06T08:41:29.25" personId="{C1F1638D-2751-4FE7-BC4F-D4C15D4D5DB4}" id="{9F73DC5C-5B81-460E-87AF-AFA76354E085}">
    <text>for the QDa PM in the IFWRC lab</text>
  </threadedComment>
  <threadedComment ref="J103" dT="2019-10-16T03:08:39.22" personId="{BB0F9BD0-78F1-4081-8F64-1279BA1B10C8}" id="{C54181FA-E7A9-4025-AB73-9894551B6604}">
    <text>Issued to Flex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U181"/>
  <sheetViews>
    <sheetView tabSelected="1" zoomScale="90" zoomScaleNormal="90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9.28515625" customWidth="1"/>
    <col min="2" max="2" width="25.85546875" bestFit="1" customWidth="1"/>
    <col min="3" max="3" width="67.28515625" customWidth="1"/>
    <col min="4" max="4" width="64.7109375" customWidth="1"/>
    <col min="5" max="5" width="10.5703125" customWidth="1"/>
    <col min="6" max="6" width="10.140625" customWidth="1"/>
    <col min="7" max="7" width="12.7109375" style="9" bestFit="1" customWidth="1"/>
    <col min="8" max="8" width="16.28515625" bestFit="1" customWidth="1"/>
    <col min="9" max="9" width="11.28515625" bestFit="1" customWidth="1"/>
    <col min="10" max="10" width="11.140625" bestFit="1" customWidth="1"/>
    <col min="11" max="11" width="8.7109375" bestFit="1" customWidth="1"/>
    <col min="12" max="12" width="11.140625" bestFit="1" customWidth="1"/>
    <col min="13" max="13" width="8.7109375" bestFit="1" customWidth="1"/>
    <col min="14" max="14" width="11.140625" bestFit="1" customWidth="1"/>
    <col min="15" max="15" width="8.7109375" bestFit="1" customWidth="1"/>
    <col min="16" max="16" width="11.140625" bestFit="1" customWidth="1"/>
    <col min="17" max="17" width="8.7109375" bestFit="1" customWidth="1"/>
    <col min="18" max="18" width="11.140625" bestFit="1" customWidth="1"/>
    <col min="19" max="19" width="8.7109375" bestFit="1" customWidth="1"/>
    <col min="20" max="20" width="11.140625" bestFit="1" customWidth="1"/>
    <col min="21" max="21" width="8.7109375" bestFit="1" customWidth="1"/>
    <col min="22" max="22" width="11.140625" bestFit="1" customWidth="1"/>
    <col min="23" max="23" width="8.7109375" bestFit="1" customWidth="1"/>
    <col min="24" max="24" width="11.140625" bestFit="1" customWidth="1"/>
    <col min="25" max="25" width="8.7109375" bestFit="1" customWidth="1"/>
    <col min="26" max="26" width="9.85546875" bestFit="1" customWidth="1"/>
    <col min="27" max="27" width="8.7109375" customWidth="1"/>
    <col min="28" max="28" width="10.140625" bestFit="1" customWidth="1"/>
    <col min="29" max="29" width="8.7109375" customWidth="1"/>
    <col min="30" max="30" width="10.140625" bestFit="1" customWidth="1"/>
    <col min="31" max="31" width="8.7109375" customWidth="1"/>
    <col min="33" max="33" width="9.28515625" customWidth="1"/>
    <col min="34" max="34" width="9.85546875" bestFit="1" customWidth="1"/>
    <col min="36" max="36" width="9.7109375" bestFit="1" customWidth="1"/>
    <col min="42" max="42" width="10.28515625" bestFit="1" customWidth="1"/>
    <col min="44" max="44" width="10.28515625" bestFit="1" customWidth="1"/>
  </cols>
  <sheetData>
    <row r="1" spans="1:47" ht="30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58" t="s">
        <v>289</v>
      </c>
      <c r="F1" s="59" t="s">
        <v>274</v>
      </c>
      <c r="G1" s="27" t="s">
        <v>166</v>
      </c>
      <c r="H1" s="19" t="s">
        <v>165</v>
      </c>
      <c r="I1" s="29" t="s">
        <v>164</v>
      </c>
      <c r="J1" s="19" t="s">
        <v>165</v>
      </c>
      <c r="K1" s="20" t="s">
        <v>164</v>
      </c>
      <c r="L1" s="19" t="s">
        <v>165</v>
      </c>
      <c r="M1" s="20" t="s">
        <v>164</v>
      </c>
      <c r="N1" s="19" t="s">
        <v>165</v>
      </c>
      <c r="O1" s="20" t="s">
        <v>164</v>
      </c>
      <c r="P1" s="19" t="s">
        <v>165</v>
      </c>
      <c r="Q1" s="20" t="s">
        <v>164</v>
      </c>
      <c r="R1" s="19" t="s">
        <v>165</v>
      </c>
      <c r="S1" s="20" t="s">
        <v>164</v>
      </c>
      <c r="T1" s="19" t="s">
        <v>165</v>
      </c>
      <c r="U1" s="20" t="s">
        <v>164</v>
      </c>
      <c r="V1" s="19" t="s">
        <v>165</v>
      </c>
      <c r="W1" s="20" t="s">
        <v>164</v>
      </c>
      <c r="X1" s="19" t="s">
        <v>165</v>
      </c>
      <c r="Y1" s="20" t="s">
        <v>164</v>
      </c>
      <c r="Z1" s="19" t="s">
        <v>165</v>
      </c>
      <c r="AA1" s="20" t="s">
        <v>164</v>
      </c>
      <c r="AB1" s="19" t="s">
        <v>165</v>
      </c>
      <c r="AC1" s="20" t="s">
        <v>164</v>
      </c>
      <c r="AD1" s="19" t="s">
        <v>165</v>
      </c>
      <c r="AE1" s="20" t="s">
        <v>164</v>
      </c>
      <c r="AF1" s="19" t="s">
        <v>165</v>
      </c>
      <c r="AG1" s="20" t="s">
        <v>164</v>
      </c>
      <c r="AH1" s="19" t="s">
        <v>165</v>
      </c>
      <c r="AI1" s="20" t="s">
        <v>164</v>
      </c>
      <c r="AJ1" s="19" t="s">
        <v>165</v>
      </c>
      <c r="AK1" s="20" t="s">
        <v>164</v>
      </c>
      <c r="AL1" s="19" t="s">
        <v>165</v>
      </c>
      <c r="AM1" s="20" t="s">
        <v>164</v>
      </c>
      <c r="AN1" s="19" t="s">
        <v>165</v>
      </c>
      <c r="AO1" s="20" t="s">
        <v>164</v>
      </c>
    </row>
    <row r="2" spans="1:47" x14ac:dyDescent="0.25">
      <c r="A2" s="5" t="s">
        <v>83</v>
      </c>
      <c r="B2" s="7">
        <v>201000197</v>
      </c>
      <c r="C2" s="4" t="s">
        <v>235</v>
      </c>
      <c r="D2" s="26"/>
      <c r="E2" s="47" t="str">
        <f>IF(F2="","",G2-F2)</f>
        <v/>
      </c>
      <c r="F2" s="48"/>
      <c r="G2" s="28">
        <v>1</v>
      </c>
      <c r="H2" s="21"/>
      <c r="I2" s="18"/>
      <c r="J2" s="21"/>
      <c r="K2" s="22"/>
      <c r="L2" s="21"/>
      <c r="M2" s="22"/>
      <c r="N2" s="21"/>
      <c r="O2" s="22"/>
      <c r="P2" s="21"/>
      <c r="Q2" s="22"/>
      <c r="R2" s="21"/>
      <c r="S2" s="22"/>
      <c r="T2" s="21"/>
      <c r="U2" s="22"/>
      <c r="V2" s="21"/>
      <c r="W2" s="22"/>
      <c r="X2" s="21"/>
      <c r="Y2" s="22"/>
      <c r="Z2" s="21"/>
      <c r="AA2" s="22"/>
      <c r="AB2" s="21"/>
      <c r="AC2" s="22"/>
      <c r="AD2" s="21"/>
      <c r="AE2" s="22"/>
      <c r="AF2" s="21"/>
      <c r="AG2" s="22"/>
      <c r="AH2" s="21"/>
      <c r="AI2" s="22"/>
      <c r="AJ2" s="21"/>
      <c r="AK2" s="22"/>
      <c r="AL2" s="21"/>
      <c r="AM2" s="22"/>
      <c r="AN2" s="21"/>
      <c r="AO2" s="22"/>
      <c r="AP2" s="21"/>
      <c r="AQ2" s="22"/>
      <c r="AR2" s="21"/>
      <c r="AS2" s="22"/>
      <c r="AT2" s="21"/>
      <c r="AU2" s="22"/>
    </row>
    <row r="3" spans="1:47" x14ac:dyDescent="0.25">
      <c r="A3" s="5" t="s">
        <v>83</v>
      </c>
      <c r="B3" s="8">
        <v>201000197</v>
      </c>
      <c r="C3" s="32" t="s">
        <v>186</v>
      </c>
      <c r="D3" s="26"/>
      <c r="E3" s="47">
        <f>IF(G3-F3&gt;0,0,G3-F3)</f>
        <v>0</v>
      </c>
      <c r="F3" s="48">
        <v>1</v>
      </c>
      <c r="G3" s="34">
        <v>1</v>
      </c>
      <c r="H3" s="21"/>
      <c r="I3" s="22"/>
      <c r="J3" s="21"/>
      <c r="K3" s="22"/>
      <c r="L3" s="21"/>
      <c r="M3" s="23"/>
      <c r="N3" s="24"/>
      <c r="O3" s="22"/>
      <c r="P3" s="24"/>
      <c r="Q3" s="22"/>
      <c r="R3" s="24"/>
      <c r="S3" s="22"/>
      <c r="T3" s="24"/>
      <c r="U3" s="22"/>
      <c r="V3" s="24"/>
      <c r="W3" s="22"/>
      <c r="X3" s="24"/>
      <c r="Y3" s="22"/>
      <c r="Z3" s="21"/>
      <c r="AA3" s="22"/>
      <c r="AB3" s="21"/>
      <c r="AC3" s="22"/>
      <c r="AD3" s="21"/>
      <c r="AE3" s="22"/>
      <c r="AF3" s="21"/>
      <c r="AG3" s="22"/>
      <c r="AH3" s="21"/>
      <c r="AI3" s="22"/>
      <c r="AJ3" s="21"/>
      <c r="AK3" s="22"/>
      <c r="AL3" s="21"/>
      <c r="AM3" s="22"/>
      <c r="AN3" s="21"/>
      <c r="AO3" s="22"/>
      <c r="AP3" s="21"/>
      <c r="AQ3" s="22"/>
      <c r="AR3" s="21"/>
      <c r="AS3" s="22"/>
      <c r="AT3" s="21"/>
      <c r="AU3" s="22"/>
    </row>
    <row r="4" spans="1:47" x14ac:dyDescent="0.25">
      <c r="A4" s="5" t="s">
        <v>83</v>
      </c>
      <c r="B4" s="7">
        <v>201000260</v>
      </c>
      <c r="C4" s="4" t="s">
        <v>95</v>
      </c>
      <c r="D4" s="26"/>
      <c r="E4" s="47" t="str">
        <f t="shared" ref="E4:E51" si="0">IF(F4="","",G4-F4)</f>
        <v/>
      </c>
      <c r="F4" s="48"/>
      <c r="G4" s="28">
        <v>1</v>
      </c>
      <c r="H4" s="21"/>
      <c r="I4" s="18"/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1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</row>
    <row r="5" spans="1:47" x14ac:dyDescent="0.25">
      <c r="A5" s="5" t="s">
        <v>84</v>
      </c>
      <c r="B5" s="7">
        <v>999027699</v>
      </c>
      <c r="C5" s="4" t="s">
        <v>96</v>
      </c>
      <c r="D5" s="26"/>
      <c r="E5" s="47" t="str">
        <f t="shared" si="0"/>
        <v/>
      </c>
      <c r="F5" s="48"/>
      <c r="G5" s="28">
        <v>1</v>
      </c>
      <c r="H5" s="21"/>
      <c r="I5" s="18"/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1"/>
      <c r="AE5" s="22"/>
      <c r="AF5" s="21"/>
      <c r="AG5" s="22"/>
      <c r="AH5" s="21"/>
      <c r="AI5" s="22"/>
      <c r="AJ5" s="21"/>
      <c r="AK5" s="22"/>
      <c r="AL5" s="21"/>
      <c r="AM5" s="22"/>
      <c r="AN5" s="21"/>
      <c r="AO5" s="22"/>
      <c r="AP5" s="21"/>
      <c r="AQ5" s="22"/>
      <c r="AR5" s="21"/>
      <c r="AS5" s="22"/>
      <c r="AT5" s="21"/>
      <c r="AU5" s="22"/>
    </row>
    <row r="6" spans="1:47" x14ac:dyDescent="0.25">
      <c r="A6" s="5" t="s">
        <v>81</v>
      </c>
      <c r="B6" s="7" t="s">
        <v>7</v>
      </c>
      <c r="C6" s="4" t="s">
        <v>97</v>
      </c>
      <c r="D6" s="26"/>
      <c r="E6" s="47" t="str">
        <f t="shared" si="0"/>
        <v/>
      </c>
      <c r="F6" s="48"/>
      <c r="G6" s="28">
        <v>1</v>
      </c>
      <c r="H6" s="21"/>
      <c r="I6" s="18"/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  <c r="Z6" s="21"/>
      <c r="AA6" s="22"/>
      <c r="AB6" s="21"/>
      <c r="AC6" s="22"/>
      <c r="AD6" s="21"/>
      <c r="AE6" s="22"/>
      <c r="AF6" s="21"/>
      <c r="AG6" s="22"/>
      <c r="AH6" s="21"/>
      <c r="AI6" s="22"/>
      <c r="AJ6" s="21"/>
      <c r="AK6" s="22"/>
      <c r="AL6" s="21"/>
      <c r="AM6" s="22"/>
      <c r="AN6" s="21"/>
      <c r="AO6" s="22"/>
      <c r="AP6" s="21"/>
      <c r="AQ6" s="22"/>
      <c r="AR6" s="21"/>
      <c r="AS6" s="22"/>
      <c r="AT6" s="21"/>
      <c r="AU6" s="22"/>
    </row>
    <row r="7" spans="1:47" x14ac:dyDescent="0.25">
      <c r="A7" s="5" t="s">
        <v>85</v>
      </c>
      <c r="B7" s="7" t="s">
        <v>9</v>
      </c>
      <c r="C7" s="4" t="s">
        <v>9</v>
      </c>
      <c r="D7" s="26"/>
      <c r="E7" s="47" t="str">
        <f t="shared" si="0"/>
        <v/>
      </c>
      <c r="F7" s="48"/>
      <c r="G7" s="28">
        <v>15</v>
      </c>
      <c r="H7" s="21"/>
      <c r="I7" s="18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</row>
    <row r="8" spans="1:47" x14ac:dyDescent="0.25">
      <c r="A8" s="5" t="s">
        <v>81</v>
      </c>
      <c r="B8" s="7" t="s">
        <v>10</v>
      </c>
      <c r="C8" s="4" t="s">
        <v>336</v>
      </c>
      <c r="D8" s="26"/>
      <c r="E8" s="47" t="str">
        <f t="shared" si="0"/>
        <v/>
      </c>
      <c r="F8" s="48"/>
      <c r="G8" s="28">
        <v>5</v>
      </c>
      <c r="H8" s="21"/>
      <c r="I8" s="18"/>
      <c r="J8" s="21"/>
      <c r="K8" s="22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</row>
    <row r="9" spans="1:47" x14ac:dyDescent="0.25">
      <c r="A9" s="5" t="s">
        <v>86</v>
      </c>
      <c r="B9" s="7" t="s">
        <v>11</v>
      </c>
      <c r="C9" s="4" t="s">
        <v>99</v>
      </c>
      <c r="D9" s="26"/>
      <c r="E9" s="47" t="str">
        <f t="shared" si="0"/>
        <v/>
      </c>
      <c r="F9" s="48"/>
      <c r="G9" s="28">
        <v>3</v>
      </c>
      <c r="H9" s="21"/>
      <c r="I9" s="18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</row>
    <row r="10" spans="1:47" x14ac:dyDescent="0.25">
      <c r="A10" s="5" t="s">
        <v>86</v>
      </c>
      <c r="B10" s="7" t="s">
        <v>13</v>
      </c>
      <c r="C10" s="4" t="s">
        <v>100</v>
      </c>
      <c r="D10" s="26"/>
      <c r="E10" s="47">
        <f t="shared" si="0"/>
        <v>1</v>
      </c>
      <c r="F10" s="48">
        <v>2</v>
      </c>
      <c r="G10" s="28">
        <v>3</v>
      </c>
      <c r="H10" s="21">
        <v>43990</v>
      </c>
      <c r="I10" s="23">
        <v>-1</v>
      </c>
      <c r="J10" s="21"/>
      <c r="K10" s="22"/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</row>
    <row r="11" spans="1:47" x14ac:dyDescent="0.25">
      <c r="A11" s="5" t="s">
        <v>87</v>
      </c>
      <c r="B11" s="7">
        <v>441001128</v>
      </c>
      <c r="C11" s="4" t="s">
        <v>101</v>
      </c>
      <c r="D11" s="26"/>
      <c r="E11" s="47" t="str">
        <f t="shared" si="0"/>
        <v/>
      </c>
      <c r="F11" s="48"/>
      <c r="G11" s="28">
        <v>3</v>
      </c>
      <c r="H11" s="21"/>
      <c r="I11" s="18"/>
      <c r="J11" s="21"/>
      <c r="K11" s="22"/>
      <c r="L11" s="21"/>
      <c r="M11" s="22"/>
      <c r="N11" s="21"/>
      <c r="O11" s="22"/>
      <c r="P11" s="21"/>
      <c r="Q11" s="22"/>
      <c r="R11" s="21"/>
      <c r="S11" s="22"/>
      <c r="T11" s="21"/>
      <c r="U11" s="22"/>
      <c r="V11" s="21"/>
      <c r="W11" s="22"/>
      <c r="X11" s="21"/>
      <c r="Y11" s="22"/>
      <c r="Z11" s="21"/>
      <c r="AA11" s="22"/>
      <c r="AB11" s="21"/>
      <c r="AC11" s="22"/>
      <c r="AD11" s="21"/>
      <c r="AE11" s="22"/>
      <c r="AF11" s="21"/>
      <c r="AG11" s="22"/>
      <c r="AH11" s="21"/>
      <c r="AI11" s="22"/>
      <c r="AJ11" s="21"/>
      <c r="AK11" s="22"/>
      <c r="AL11" s="21"/>
      <c r="AM11" s="22"/>
      <c r="AN11" s="21"/>
      <c r="AO11" s="22"/>
      <c r="AP11" s="21"/>
      <c r="AQ11" s="22"/>
      <c r="AR11" s="21"/>
      <c r="AS11" s="22"/>
      <c r="AT11" s="21"/>
      <c r="AU11" s="22"/>
    </row>
    <row r="12" spans="1:47" x14ac:dyDescent="0.25">
      <c r="A12" s="5" t="s">
        <v>81</v>
      </c>
      <c r="B12" s="7" t="s">
        <v>14</v>
      </c>
      <c r="C12" s="4" t="s">
        <v>102</v>
      </c>
      <c r="D12" s="26"/>
      <c r="E12" s="47" t="str">
        <f t="shared" si="0"/>
        <v/>
      </c>
      <c r="F12" s="48"/>
      <c r="G12" s="28">
        <v>1</v>
      </c>
      <c r="H12" s="21"/>
      <c r="I12" s="18"/>
      <c r="J12" s="21"/>
      <c r="K12" s="22"/>
      <c r="L12" s="21"/>
      <c r="M12" s="22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</row>
    <row r="13" spans="1:47" x14ac:dyDescent="0.25">
      <c r="A13" s="5" t="s">
        <v>81</v>
      </c>
      <c r="B13" s="7" t="s">
        <v>15</v>
      </c>
      <c r="C13" s="4" t="s">
        <v>103</v>
      </c>
      <c r="D13" s="26"/>
      <c r="E13" s="47" t="str">
        <f t="shared" si="0"/>
        <v/>
      </c>
      <c r="F13" s="48"/>
      <c r="G13" s="28">
        <v>0</v>
      </c>
      <c r="H13" s="21"/>
      <c r="I13" s="18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</row>
    <row r="14" spans="1:47" x14ac:dyDescent="0.25">
      <c r="A14" s="5" t="s">
        <v>81</v>
      </c>
      <c r="B14" s="7">
        <v>700001722</v>
      </c>
      <c r="C14" s="4" t="s">
        <v>104</v>
      </c>
      <c r="D14" s="26"/>
      <c r="E14" s="47" t="str">
        <f t="shared" si="0"/>
        <v/>
      </c>
      <c r="F14" s="48"/>
      <c r="G14" s="28">
        <v>1</v>
      </c>
      <c r="H14" s="21"/>
      <c r="I14" s="18"/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</row>
    <row r="15" spans="1:47" x14ac:dyDescent="0.25">
      <c r="A15" s="5" t="s">
        <v>81</v>
      </c>
      <c r="B15" s="7" t="s">
        <v>17</v>
      </c>
      <c r="C15" s="4" t="s">
        <v>335</v>
      </c>
      <c r="D15" s="26"/>
      <c r="E15" s="47" t="str">
        <f t="shared" si="0"/>
        <v/>
      </c>
      <c r="F15" s="48"/>
      <c r="G15" s="28">
        <v>3</v>
      </c>
      <c r="H15" s="21"/>
      <c r="I15" s="18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</row>
    <row r="16" spans="1:47" x14ac:dyDescent="0.25">
      <c r="A16" s="5" t="s">
        <v>81</v>
      </c>
      <c r="B16" s="7" t="s">
        <v>18</v>
      </c>
      <c r="C16" s="4" t="s">
        <v>106</v>
      </c>
      <c r="D16" s="26"/>
      <c r="E16" s="47" t="str">
        <f t="shared" si="0"/>
        <v/>
      </c>
      <c r="F16" s="48"/>
      <c r="G16" s="28">
        <v>1</v>
      </c>
      <c r="H16" s="21"/>
      <c r="I16" s="18"/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</row>
    <row r="17" spans="1:47" x14ac:dyDescent="0.25">
      <c r="A17" s="5" t="s">
        <v>84</v>
      </c>
      <c r="B17" s="7" t="s">
        <v>19</v>
      </c>
      <c r="C17" s="4" t="s">
        <v>107</v>
      </c>
      <c r="D17" s="26"/>
      <c r="E17" s="47" t="str">
        <f t="shared" si="0"/>
        <v/>
      </c>
      <c r="F17" s="48"/>
      <c r="G17" s="28">
        <v>5</v>
      </c>
      <c r="H17" s="21"/>
      <c r="I17" s="18"/>
      <c r="J17" s="21"/>
      <c r="K17" s="23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</row>
    <row r="18" spans="1:47" x14ac:dyDescent="0.25">
      <c r="A18" s="5" t="s">
        <v>85</v>
      </c>
      <c r="B18" s="7">
        <v>430001208</v>
      </c>
      <c r="C18" s="4" t="s">
        <v>108</v>
      </c>
      <c r="D18" s="26"/>
      <c r="E18" s="47" t="str">
        <f t="shared" si="0"/>
        <v/>
      </c>
      <c r="F18" s="48"/>
      <c r="G18" s="28">
        <v>8</v>
      </c>
      <c r="H18" s="21"/>
      <c r="I18" s="18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</row>
    <row r="19" spans="1:47" x14ac:dyDescent="0.25">
      <c r="A19" s="5" t="s">
        <v>84</v>
      </c>
      <c r="B19" s="7">
        <v>999027952</v>
      </c>
      <c r="C19" s="4" t="s">
        <v>109</v>
      </c>
      <c r="D19" s="26"/>
      <c r="E19" s="47" t="str">
        <f t="shared" si="0"/>
        <v/>
      </c>
      <c r="F19" s="48"/>
      <c r="G19" s="28">
        <v>2</v>
      </c>
      <c r="H19" s="21"/>
      <c r="I19" s="18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</row>
    <row r="20" spans="1:47" x14ac:dyDescent="0.25">
      <c r="A20" s="5" t="s">
        <v>85</v>
      </c>
      <c r="B20" s="7" t="s">
        <v>22</v>
      </c>
      <c r="C20" s="4" t="s">
        <v>110</v>
      </c>
      <c r="D20" s="26"/>
      <c r="E20" s="47" t="str">
        <f t="shared" si="0"/>
        <v/>
      </c>
      <c r="F20" s="48"/>
      <c r="G20" s="28">
        <v>7</v>
      </c>
      <c r="H20" s="21"/>
      <c r="I20" s="18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</row>
    <row r="21" spans="1:47" x14ac:dyDescent="0.25">
      <c r="A21" s="5" t="s">
        <v>85</v>
      </c>
      <c r="B21" s="7" t="s">
        <v>23</v>
      </c>
      <c r="C21" s="4" t="s">
        <v>111</v>
      </c>
      <c r="D21" s="26"/>
      <c r="E21" s="47" t="str">
        <f t="shared" si="0"/>
        <v/>
      </c>
      <c r="F21" s="48"/>
      <c r="G21" s="28">
        <v>7</v>
      </c>
      <c r="H21" s="21"/>
      <c r="I21" s="18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</row>
    <row r="22" spans="1:47" x14ac:dyDescent="0.25">
      <c r="A22" s="5" t="s">
        <v>84</v>
      </c>
      <c r="B22" s="7" t="s">
        <v>24</v>
      </c>
      <c r="C22" s="4" t="s">
        <v>112</v>
      </c>
      <c r="D22" s="26"/>
      <c r="E22" s="47" t="str">
        <f t="shared" si="0"/>
        <v/>
      </c>
      <c r="F22" s="48"/>
      <c r="G22" s="28">
        <v>4</v>
      </c>
      <c r="H22" s="21"/>
      <c r="I22" s="18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</row>
    <row r="23" spans="1:47" x14ac:dyDescent="0.25">
      <c r="A23" s="5" t="s">
        <v>85</v>
      </c>
      <c r="B23" s="7" t="s">
        <v>25</v>
      </c>
      <c r="C23" s="4" t="s">
        <v>113</v>
      </c>
      <c r="D23" s="26"/>
      <c r="E23" s="47" t="str">
        <f t="shared" si="0"/>
        <v/>
      </c>
      <c r="F23" s="48"/>
      <c r="G23" s="28">
        <v>190</v>
      </c>
      <c r="H23" s="21"/>
      <c r="I23" s="18"/>
      <c r="J23" s="21"/>
      <c r="K23" s="23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</row>
    <row r="24" spans="1:47" x14ac:dyDescent="0.25">
      <c r="A24" s="5" t="s">
        <v>85</v>
      </c>
      <c r="B24" s="7" t="s">
        <v>26</v>
      </c>
      <c r="C24" s="4" t="s">
        <v>114</v>
      </c>
      <c r="D24" s="26"/>
      <c r="E24" s="47" t="str">
        <f t="shared" si="0"/>
        <v/>
      </c>
      <c r="F24" s="48"/>
      <c r="G24" s="28">
        <v>2</v>
      </c>
      <c r="H24" s="21"/>
      <c r="I24" s="18"/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</row>
    <row r="25" spans="1:47" x14ac:dyDescent="0.25">
      <c r="A25" s="5" t="s">
        <v>87</v>
      </c>
      <c r="B25" s="7" t="s">
        <v>27</v>
      </c>
      <c r="C25" s="4" t="s">
        <v>27</v>
      </c>
      <c r="D25" s="26"/>
      <c r="E25" s="47" t="str">
        <f t="shared" si="0"/>
        <v/>
      </c>
      <c r="F25" s="48"/>
      <c r="G25" s="28">
        <v>6</v>
      </c>
      <c r="H25" s="21"/>
      <c r="I25" s="18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</row>
    <row r="26" spans="1:47" x14ac:dyDescent="0.25">
      <c r="A26" s="5" t="s">
        <v>88</v>
      </c>
      <c r="B26" s="7" t="s">
        <v>31</v>
      </c>
      <c r="C26" s="4" t="s">
        <v>115</v>
      </c>
      <c r="D26" s="26"/>
      <c r="E26" s="47" t="str">
        <f t="shared" si="0"/>
        <v/>
      </c>
      <c r="F26" s="48"/>
      <c r="G26" s="28">
        <v>6</v>
      </c>
      <c r="H26" s="21"/>
      <c r="I26" s="18"/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</row>
    <row r="27" spans="1:47" x14ac:dyDescent="0.25">
      <c r="A27" s="5" t="s">
        <v>88</v>
      </c>
      <c r="B27" s="7" t="s">
        <v>33</v>
      </c>
      <c r="C27" s="4" t="s">
        <v>163</v>
      </c>
      <c r="D27" s="26"/>
      <c r="E27" s="47" t="str">
        <f t="shared" si="0"/>
        <v/>
      </c>
      <c r="F27" s="48"/>
      <c r="G27" s="28">
        <v>2</v>
      </c>
      <c r="H27" s="21"/>
      <c r="I27" s="18"/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</row>
    <row r="28" spans="1:47" x14ac:dyDescent="0.25">
      <c r="A28" s="5" t="s">
        <v>87</v>
      </c>
      <c r="B28" s="7">
        <v>700001351</v>
      </c>
      <c r="C28" s="4" t="s">
        <v>116</v>
      </c>
      <c r="D28" s="26"/>
      <c r="E28" s="47" t="str">
        <f t="shared" si="0"/>
        <v/>
      </c>
      <c r="F28" s="48"/>
      <c r="G28" s="28">
        <v>3</v>
      </c>
      <c r="H28" s="21"/>
      <c r="I28" s="18"/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</row>
    <row r="29" spans="1:47" x14ac:dyDescent="0.25">
      <c r="A29" s="5" t="s">
        <v>87</v>
      </c>
      <c r="B29" s="7">
        <v>725000459</v>
      </c>
      <c r="C29" s="16" t="s">
        <v>228</v>
      </c>
      <c r="D29" s="41" t="s">
        <v>288</v>
      </c>
      <c r="E29" s="47">
        <f>IF(G29-F29&gt;0,0,G29-F29)</f>
        <v>0</v>
      </c>
      <c r="F29" s="48">
        <v>2</v>
      </c>
      <c r="G29" s="34">
        <v>5</v>
      </c>
      <c r="H29" s="21"/>
      <c r="I29" s="22"/>
      <c r="J29" s="21"/>
      <c r="K29" s="23"/>
      <c r="L29" s="21"/>
      <c r="M29" s="23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</row>
    <row r="30" spans="1:47" x14ac:dyDescent="0.25">
      <c r="A30" s="5" t="s">
        <v>87</v>
      </c>
      <c r="B30" s="7" t="s">
        <v>34</v>
      </c>
      <c r="C30" s="4" t="s">
        <v>163</v>
      </c>
      <c r="D30" s="26"/>
      <c r="E30" s="47" t="str">
        <f t="shared" si="0"/>
        <v/>
      </c>
      <c r="F30" s="48"/>
      <c r="G30" s="28">
        <v>1</v>
      </c>
      <c r="H30" s="21"/>
      <c r="I30" s="18"/>
      <c r="J30" s="21"/>
      <c r="K30" s="22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/>
      <c r="AC30" s="22"/>
      <c r="AD30" s="21"/>
      <c r="AE30" s="22"/>
      <c r="AF30" s="21"/>
      <c r="AG30" s="22"/>
      <c r="AH30" s="21"/>
      <c r="AI30" s="22"/>
      <c r="AJ30" s="21"/>
      <c r="AK30" s="22"/>
      <c r="AL30" s="21"/>
      <c r="AM30" s="22"/>
      <c r="AN30" s="21"/>
      <c r="AO30" s="22"/>
      <c r="AP30" s="21"/>
      <c r="AQ30" s="22"/>
      <c r="AR30" s="21"/>
      <c r="AS30" s="22"/>
      <c r="AT30" s="21"/>
      <c r="AU30" s="22"/>
    </row>
    <row r="31" spans="1:47" x14ac:dyDescent="0.25">
      <c r="A31" s="5" t="s">
        <v>87</v>
      </c>
      <c r="B31" s="7" t="s">
        <v>35</v>
      </c>
      <c r="C31" s="4" t="s">
        <v>163</v>
      </c>
      <c r="D31" s="26"/>
      <c r="E31" s="47" t="str">
        <f t="shared" si="0"/>
        <v/>
      </c>
      <c r="F31" s="48"/>
      <c r="G31" s="28">
        <v>1</v>
      </c>
      <c r="H31" s="21"/>
      <c r="I31" s="18"/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</row>
    <row r="32" spans="1:47" x14ac:dyDescent="0.25">
      <c r="A32" s="5" t="s">
        <v>84</v>
      </c>
      <c r="B32" s="7">
        <v>441000440</v>
      </c>
      <c r="C32" s="4" t="s">
        <v>118</v>
      </c>
      <c r="D32" s="26"/>
      <c r="E32" s="47">
        <f t="shared" si="0"/>
        <v>4</v>
      </c>
      <c r="F32" s="48">
        <v>2</v>
      </c>
      <c r="G32" s="28">
        <v>6</v>
      </c>
      <c r="H32" s="21">
        <v>43990</v>
      </c>
      <c r="I32" s="23">
        <v>-1</v>
      </c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</row>
    <row r="33" spans="1:47" x14ac:dyDescent="0.25">
      <c r="A33" s="5" t="s">
        <v>85</v>
      </c>
      <c r="B33" s="7" t="s">
        <v>36</v>
      </c>
      <c r="C33" s="4" t="s">
        <v>163</v>
      </c>
      <c r="D33" s="26"/>
      <c r="E33" s="47" t="str">
        <f t="shared" si="0"/>
        <v/>
      </c>
      <c r="F33" s="48"/>
      <c r="G33" s="34">
        <v>4</v>
      </c>
      <c r="H33" s="21"/>
      <c r="I33" s="23"/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</row>
    <row r="34" spans="1:47" x14ac:dyDescent="0.25">
      <c r="A34" s="5" t="s">
        <v>81</v>
      </c>
      <c r="B34" s="7" t="s">
        <v>37</v>
      </c>
      <c r="C34" s="4" t="s">
        <v>119</v>
      </c>
      <c r="D34" s="26"/>
      <c r="E34" s="47" t="str">
        <f t="shared" si="0"/>
        <v/>
      </c>
      <c r="F34" s="48"/>
      <c r="G34" s="28">
        <v>1</v>
      </c>
      <c r="H34" s="21"/>
      <c r="I34" s="18"/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</row>
    <row r="35" spans="1:47" x14ac:dyDescent="0.25">
      <c r="A35" s="5" t="s">
        <v>85</v>
      </c>
      <c r="B35" s="7">
        <v>405008767</v>
      </c>
      <c r="C35" s="4" t="s">
        <v>120</v>
      </c>
      <c r="D35" s="26"/>
      <c r="E35" s="47" t="str">
        <f t="shared" si="0"/>
        <v/>
      </c>
      <c r="F35" s="48"/>
      <c r="G35" s="28">
        <v>5</v>
      </c>
      <c r="H35" s="21"/>
      <c r="I35" s="18"/>
      <c r="J35" s="21"/>
      <c r="K35" s="22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21"/>
      <c r="W35" s="22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21"/>
      <c r="AI35" s="22"/>
      <c r="AJ35" s="21"/>
      <c r="AK35" s="22"/>
      <c r="AL35" s="21"/>
      <c r="AM35" s="22"/>
      <c r="AN35" s="21"/>
      <c r="AO35" s="22"/>
      <c r="AP35" s="21"/>
      <c r="AQ35" s="22"/>
      <c r="AR35" s="21"/>
      <c r="AS35" s="22"/>
      <c r="AT35" s="21"/>
      <c r="AU35" s="22"/>
    </row>
    <row r="36" spans="1:47" x14ac:dyDescent="0.25">
      <c r="A36" s="5" t="s">
        <v>85</v>
      </c>
      <c r="B36" s="7" t="s">
        <v>38</v>
      </c>
      <c r="C36" s="4" t="s">
        <v>121</v>
      </c>
      <c r="D36" s="26"/>
      <c r="E36" s="47" t="str">
        <f t="shared" si="0"/>
        <v/>
      </c>
      <c r="F36" s="48"/>
      <c r="G36" s="28">
        <v>12</v>
      </c>
      <c r="H36" s="21"/>
      <c r="I36" s="18"/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</row>
    <row r="37" spans="1:47" x14ac:dyDescent="0.25">
      <c r="A37" s="5" t="s">
        <v>84</v>
      </c>
      <c r="B37" s="7" t="s">
        <v>39</v>
      </c>
      <c r="C37" s="4" t="s">
        <v>122</v>
      </c>
      <c r="D37" s="26"/>
      <c r="E37" s="47" t="str">
        <f t="shared" si="0"/>
        <v/>
      </c>
      <c r="F37" s="48"/>
      <c r="G37" s="28">
        <v>1</v>
      </c>
      <c r="H37" s="21"/>
      <c r="I37" s="18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</row>
    <row r="38" spans="1:47" x14ac:dyDescent="0.25">
      <c r="A38" s="5" t="s">
        <v>84</v>
      </c>
      <c r="B38" s="7">
        <v>9120089</v>
      </c>
      <c r="C38" s="4" t="s">
        <v>123</v>
      </c>
      <c r="D38" s="26"/>
      <c r="E38" s="47" t="str">
        <f t="shared" si="0"/>
        <v/>
      </c>
      <c r="F38" s="48"/>
      <c r="G38" s="28">
        <v>2</v>
      </c>
      <c r="H38" s="21"/>
      <c r="I38" s="18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</row>
    <row r="39" spans="1:47" x14ac:dyDescent="0.25">
      <c r="A39" s="5" t="s">
        <v>85</v>
      </c>
      <c r="B39" s="7">
        <v>430003154</v>
      </c>
      <c r="C39" s="4" t="s">
        <v>275</v>
      </c>
      <c r="D39" s="26" t="s">
        <v>238</v>
      </c>
      <c r="E39" s="47">
        <f>IF(G39-F39&gt;0,0,G39-F39)</f>
        <v>0</v>
      </c>
      <c r="F39" s="49">
        <v>4</v>
      </c>
      <c r="G39" s="34">
        <f>7+I39</f>
        <v>6</v>
      </c>
      <c r="H39" s="21">
        <v>43844</v>
      </c>
      <c r="I39" s="23">
        <v>-1</v>
      </c>
      <c r="J39" s="21"/>
      <c r="K39" s="22"/>
      <c r="L39" s="21"/>
      <c r="M39" s="23"/>
      <c r="N39" s="21"/>
      <c r="O39" s="23"/>
      <c r="P39" s="21"/>
      <c r="Q39" s="23"/>
      <c r="R39" s="21"/>
      <c r="S39" s="23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</row>
    <row r="40" spans="1:47" x14ac:dyDescent="0.25">
      <c r="A40" s="5" t="s">
        <v>85</v>
      </c>
      <c r="B40" s="7">
        <v>430001101</v>
      </c>
      <c r="C40" s="4" t="s">
        <v>125</v>
      </c>
      <c r="D40" s="26"/>
      <c r="E40" s="47" t="str">
        <f t="shared" si="0"/>
        <v/>
      </c>
      <c r="F40" s="48"/>
      <c r="G40" s="28">
        <v>48</v>
      </c>
      <c r="H40" s="21"/>
      <c r="I40" s="18"/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</row>
    <row r="41" spans="1:47" x14ac:dyDescent="0.25">
      <c r="A41" s="5" t="s">
        <v>85</v>
      </c>
      <c r="B41" s="7" t="s">
        <v>42</v>
      </c>
      <c r="C41" s="4" t="s">
        <v>124</v>
      </c>
      <c r="D41" s="26"/>
      <c r="E41" s="47" t="str">
        <f t="shared" si="0"/>
        <v/>
      </c>
      <c r="F41" s="48"/>
      <c r="G41" s="28">
        <v>7</v>
      </c>
      <c r="H41" s="21"/>
      <c r="I41" s="18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</row>
    <row r="42" spans="1:47" x14ac:dyDescent="0.25">
      <c r="A42" s="5" t="s">
        <v>85</v>
      </c>
      <c r="B42" s="7">
        <v>430001102</v>
      </c>
      <c r="C42" s="4" t="s">
        <v>125</v>
      </c>
      <c r="D42" s="26"/>
      <c r="E42" s="47" t="str">
        <f t="shared" si="0"/>
        <v/>
      </c>
      <c r="F42" s="48"/>
      <c r="G42" s="28">
        <v>48</v>
      </c>
      <c r="H42" s="21"/>
      <c r="I42" s="18"/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</row>
    <row r="43" spans="1:47" x14ac:dyDescent="0.25">
      <c r="A43" s="5" t="s">
        <v>85</v>
      </c>
      <c r="B43" s="7">
        <v>323000639</v>
      </c>
      <c r="C43" s="4" t="s">
        <v>163</v>
      </c>
      <c r="D43" s="26"/>
      <c r="E43" s="47" t="str">
        <f t="shared" si="0"/>
        <v/>
      </c>
      <c r="F43" s="48"/>
      <c r="G43" s="28">
        <v>25</v>
      </c>
      <c r="H43" s="21"/>
      <c r="I43" s="18"/>
      <c r="J43" s="21"/>
      <c r="K43" s="22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21"/>
      <c r="AI43" s="22"/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21"/>
      <c r="AU43" s="22"/>
    </row>
    <row r="44" spans="1:47" x14ac:dyDescent="0.25">
      <c r="A44" s="5" t="s">
        <v>85</v>
      </c>
      <c r="B44" s="7" t="s">
        <v>47</v>
      </c>
      <c r="C44" s="4" t="s">
        <v>124</v>
      </c>
      <c r="D44" s="26"/>
      <c r="E44" s="47" t="str">
        <f t="shared" si="0"/>
        <v/>
      </c>
      <c r="F44" s="48"/>
      <c r="G44" s="28">
        <v>4</v>
      </c>
      <c r="H44" s="21"/>
      <c r="I44" s="18"/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</row>
    <row r="45" spans="1:47" x14ac:dyDescent="0.25">
      <c r="A45" s="5" t="s">
        <v>85</v>
      </c>
      <c r="B45" s="7" t="s">
        <v>48</v>
      </c>
      <c r="C45" s="4" t="s">
        <v>124</v>
      </c>
      <c r="D45" s="26"/>
      <c r="E45" s="47" t="str">
        <f t="shared" si="0"/>
        <v/>
      </c>
      <c r="F45" s="48"/>
      <c r="G45" s="28">
        <v>4</v>
      </c>
      <c r="H45" s="21"/>
      <c r="I45" s="18"/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</row>
    <row r="46" spans="1:47" x14ac:dyDescent="0.25">
      <c r="A46" s="5" t="s">
        <v>87</v>
      </c>
      <c r="B46" s="7">
        <v>21000552</v>
      </c>
      <c r="C46" s="4" t="s">
        <v>126</v>
      </c>
      <c r="D46" s="26"/>
      <c r="E46" s="47" t="str">
        <f t="shared" si="0"/>
        <v/>
      </c>
      <c r="F46" s="48"/>
      <c r="G46" s="28">
        <v>2</v>
      </c>
      <c r="H46" s="21"/>
      <c r="I46" s="18"/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</row>
    <row r="47" spans="1:47" x14ac:dyDescent="0.25">
      <c r="A47" s="5" t="s">
        <v>84</v>
      </c>
      <c r="B47" s="7" t="s">
        <v>49</v>
      </c>
      <c r="C47" s="4" t="s">
        <v>127</v>
      </c>
      <c r="D47" s="26"/>
      <c r="E47" s="47" t="str">
        <f t="shared" si="0"/>
        <v/>
      </c>
      <c r="F47" s="48"/>
      <c r="G47" s="28">
        <v>1</v>
      </c>
      <c r="H47" s="21"/>
      <c r="I47" s="18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</row>
    <row r="48" spans="1:47" x14ac:dyDescent="0.25">
      <c r="A48" s="5" t="s">
        <v>88</v>
      </c>
      <c r="B48" s="7" t="s">
        <v>51</v>
      </c>
      <c r="C48" s="4" t="s">
        <v>128</v>
      </c>
      <c r="D48" s="26"/>
      <c r="E48" s="47" t="str">
        <f t="shared" si="0"/>
        <v/>
      </c>
      <c r="F48" s="48"/>
      <c r="G48" s="28">
        <v>2</v>
      </c>
      <c r="H48" s="21"/>
      <c r="I48" s="18"/>
      <c r="J48" s="21"/>
      <c r="K48" s="22"/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/>
      <c r="AC48" s="22"/>
      <c r="AD48" s="21"/>
      <c r="AE48" s="22"/>
      <c r="AF48" s="21"/>
      <c r="AG48" s="22"/>
      <c r="AH48" s="21"/>
      <c r="AI48" s="22"/>
      <c r="AJ48" s="21"/>
      <c r="AK48" s="22"/>
      <c r="AL48" s="21"/>
      <c r="AM48" s="22"/>
      <c r="AN48" s="21"/>
      <c r="AO48" s="22"/>
      <c r="AP48" s="21"/>
      <c r="AQ48" s="22"/>
      <c r="AR48" s="21"/>
      <c r="AS48" s="22"/>
      <c r="AT48" s="21"/>
      <c r="AU48" s="22"/>
    </row>
    <row r="49" spans="1:47" x14ac:dyDescent="0.25">
      <c r="A49" s="5" t="s">
        <v>81</v>
      </c>
      <c r="B49" s="7">
        <v>700004156</v>
      </c>
      <c r="C49" s="4" t="s">
        <v>129</v>
      </c>
      <c r="D49" s="26"/>
      <c r="E49" s="47">
        <f>IF(G49-F49&gt;0,0,G49-F49)</f>
        <v>0</v>
      </c>
      <c r="F49" s="48">
        <v>3</v>
      </c>
      <c r="G49" s="34">
        <v>6</v>
      </c>
      <c r="H49" s="21"/>
      <c r="I49" s="23"/>
      <c r="J49" s="21"/>
      <c r="K49" s="23"/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2"/>
      <c r="AN49" s="21"/>
      <c r="AO49" s="22"/>
      <c r="AP49" s="21"/>
      <c r="AQ49" s="22"/>
      <c r="AR49" s="21"/>
      <c r="AS49" s="22"/>
      <c r="AT49" s="21"/>
      <c r="AU49" s="22"/>
    </row>
    <row r="50" spans="1:47" x14ac:dyDescent="0.25">
      <c r="A50" s="5" t="s">
        <v>84</v>
      </c>
      <c r="B50" s="7" t="s">
        <v>52</v>
      </c>
      <c r="C50" s="4" t="s">
        <v>130</v>
      </c>
      <c r="D50" s="26"/>
      <c r="E50" s="47" t="str">
        <f t="shared" si="0"/>
        <v/>
      </c>
      <c r="F50" s="48"/>
      <c r="G50" s="28">
        <v>4</v>
      </c>
      <c r="H50" s="21"/>
      <c r="I50" s="18"/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</row>
    <row r="51" spans="1:47" x14ac:dyDescent="0.25">
      <c r="A51" s="5" t="s">
        <v>85</v>
      </c>
      <c r="B51" s="7">
        <v>205000730</v>
      </c>
      <c r="C51" s="4" t="s">
        <v>131</v>
      </c>
      <c r="D51" s="26"/>
      <c r="E51" s="47">
        <f t="shared" si="0"/>
        <v>1</v>
      </c>
      <c r="F51" s="48">
        <v>2</v>
      </c>
      <c r="G51" s="28">
        <v>3</v>
      </c>
      <c r="H51" s="21"/>
      <c r="I51" s="18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</row>
    <row r="52" spans="1:47" x14ac:dyDescent="0.25">
      <c r="A52" s="5" t="s">
        <v>85</v>
      </c>
      <c r="B52" s="7">
        <v>205000894</v>
      </c>
      <c r="C52" s="4" t="s">
        <v>278</v>
      </c>
      <c r="D52" s="26" t="s">
        <v>261</v>
      </c>
      <c r="E52" s="47">
        <f>IF(G52-F52&gt;0,0,G52-F52)</f>
        <v>0</v>
      </c>
      <c r="F52" s="48">
        <v>2</v>
      </c>
      <c r="G52" s="28">
        <v>2</v>
      </c>
      <c r="H52" s="21"/>
      <c r="I52" s="18"/>
      <c r="J52" s="21"/>
      <c r="K52" s="23"/>
      <c r="L52" s="21"/>
      <c r="M52" s="22"/>
      <c r="N52" s="21"/>
      <c r="O52" s="22"/>
      <c r="P52" s="21"/>
      <c r="Q52" s="22"/>
      <c r="R52" s="21"/>
      <c r="S52" s="23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</row>
    <row r="53" spans="1:47" x14ac:dyDescent="0.25">
      <c r="A53" s="5" t="s">
        <v>85</v>
      </c>
      <c r="B53" s="7">
        <v>700006052</v>
      </c>
      <c r="C53" s="4" t="s">
        <v>276</v>
      </c>
      <c r="D53" s="26" t="s">
        <v>319</v>
      </c>
      <c r="E53" s="47">
        <f t="shared" ref="E53" si="1">IF(G53-F53&gt;0,0,G53-F53)</f>
        <v>0</v>
      </c>
      <c r="F53" s="48">
        <v>3</v>
      </c>
      <c r="G53" s="34">
        <v>3</v>
      </c>
      <c r="H53" s="21"/>
      <c r="I53" s="23"/>
      <c r="J53" s="21"/>
      <c r="K53" s="23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</row>
    <row r="54" spans="1:47" x14ac:dyDescent="0.25">
      <c r="A54" s="5" t="s">
        <v>85</v>
      </c>
      <c r="B54" s="7">
        <v>700010979</v>
      </c>
      <c r="C54" s="4" t="s">
        <v>133</v>
      </c>
      <c r="D54" s="26"/>
      <c r="E54" s="47" t="str">
        <f t="shared" ref="E54:E73" si="2">IF(F54="","",G54-F54)</f>
        <v/>
      </c>
      <c r="F54" s="48"/>
      <c r="G54" s="28">
        <v>1</v>
      </c>
      <c r="H54" s="21"/>
      <c r="I54" s="18"/>
      <c r="J54" s="21"/>
      <c r="K54" s="22"/>
      <c r="L54" s="21"/>
      <c r="M54" s="22"/>
      <c r="N54" s="21"/>
      <c r="O54" s="22"/>
      <c r="P54" s="21"/>
      <c r="Q54" s="22"/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/>
      <c r="AC54" s="22"/>
      <c r="AD54" s="21"/>
      <c r="AE54" s="22"/>
      <c r="AF54" s="21"/>
      <c r="AG54" s="22"/>
      <c r="AH54" s="21"/>
      <c r="AI54" s="22"/>
      <c r="AJ54" s="21"/>
      <c r="AK54" s="22"/>
      <c r="AL54" s="21"/>
      <c r="AM54" s="22"/>
      <c r="AN54" s="21"/>
      <c r="AO54" s="22"/>
      <c r="AP54" s="21"/>
      <c r="AQ54" s="22"/>
      <c r="AR54" s="21"/>
      <c r="AS54" s="22"/>
      <c r="AT54" s="21"/>
      <c r="AU54" s="22"/>
    </row>
    <row r="55" spans="1:47" x14ac:dyDescent="0.25">
      <c r="A55" s="5" t="s">
        <v>81</v>
      </c>
      <c r="B55" s="7" t="s">
        <v>53</v>
      </c>
      <c r="C55" s="4" t="s">
        <v>134</v>
      </c>
      <c r="D55" s="26"/>
      <c r="E55" s="47" t="str">
        <f t="shared" si="2"/>
        <v/>
      </c>
      <c r="F55" s="48"/>
      <c r="G55" s="28">
        <v>2</v>
      </c>
      <c r="H55" s="21"/>
      <c r="I55" s="18"/>
      <c r="J55" s="21"/>
      <c r="K55" s="22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2"/>
      <c r="AN55" s="21"/>
      <c r="AO55" s="22"/>
      <c r="AP55" s="21"/>
      <c r="AQ55" s="22"/>
      <c r="AR55" s="21"/>
      <c r="AS55" s="22"/>
      <c r="AT55" s="21"/>
      <c r="AU55" s="22"/>
    </row>
    <row r="56" spans="1:47" x14ac:dyDescent="0.25">
      <c r="A56" s="5" t="s">
        <v>88</v>
      </c>
      <c r="B56" s="7">
        <v>205015016</v>
      </c>
      <c r="C56" s="4" t="s">
        <v>279</v>
      </c>
      <c r="D56" s="26" t="s">
        <v>135</v>
      </c>
      <c r="E56" s="47">
        <f>IF(G56-F56&gt;0,0,G56-F56)</f>
        <v>-3</v>
      </c>
      <c r="F56" s="48">
        <v>8</v>
      </c>
      <c r="G56" s="34">
        <v>5</v>
      </c>
      <c r="H56" s="21"/>
      <c r="I56" s="22"/>
      <c r="J56" s="21"/>
      <c r="K56" s="23"/>
      <c r="L56" s="21"/>
      <c r="M56" s="22"/>
      <c r="N56" s="21"/>
      <c r="O56" s="23"/>
      <c r="P56" s="21"/>
      <c r="Q56" s="23"/>
      <c r="R56" s="21"/>
      <c r="S56" s="23"/>
      <c r="T56" s="21"/>
      <c r="U56" s="23"/>
      <c r="V56" s="21"/>
      <c r="W56" s="22"/>
      <c r="X56" s="21"/>
      <c r="Y56" s="23"/>
      <c r="Z56" s="21"/>
      <c r="AA56" s="22"/>
      <c r="AB56" s="21"/>
      <c r="AC56" s="22"/>
      <c r="AD56" s="21"/>
      <c r="AE56" s="22"/>
      <c r="AF56" s="21"/>
      <c r="AG56" s="22"/>
      <c r="AH56" s="21"/>
      <c r="AI56" s="22"/>
      <c r="AJ56" s="21"/>
      <c r="AK56" s="22"/>
      <c r="AL56" s="21"/>
      <c r="AM56" s="22"/>
      <c r="AN56" s="21"/>
      <c r="AO56" s="22"/>
      <c r="AP56" s="21"/>
      <c r="AQ56" s="22"/>
      <c r="AR56" s="21"/>
      <c r="AS56" s="22"/>
      <c r="AT56" s="21"/>
      <c r="AU56" s="22"/>
    </row>
    <row r="57" spans="1:47" x14ac:dyDescent="0.25">
      <c r="A57" s="5" t="s">
        <v>81</v>
      </c>
      <c r="B57" s="7">
        <v>700003639</v>
      </c>
      <c r="C57" s="4" t="s">
        <v>136</v>
      </c>
      <c r="D57" s="26"/>
      <c r="E57" s="47" t="str">
        <f t="shared" si="2"/>
        <v/>
      </c>
      <c r="F57" s="48"/>
      <c r="G57" s="28">
        <v>2</v>
      </c>
      <c r="H57" s="21"/>
      <c r="I57" s="18"/>
      <c r="J57" s="21"/>
      <c r="K57" s="22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2"/>
      <c r="AN57" s="21"/>
      <c r="AO57" s="22"/>
      <c r="AP57" s="21"/>
      <c r="AQ57" s="22"/>
      <c r="AR57" s="21"/>
      <c r="AS57" s="22"/>
      <c r="AT57" s="21"/>
      <c r="AU57" s="22"/>
    </row>
    <row r="58" spans="1:47" x14ac:dyDescent="0.25">
      <c r="A58" s="5" t="s">
        <v>81</v>
      </c>
      <c r="B58" s="7">
        <v>700008988</v>
      </c>
      <c r="C58" s="4" t="s">
        <v>137</v>
      </c>
      <c r="D58" s="26"/>
      <c r="E58" s="47" t="str">
        <f t="shared" si="2"/>
        <v/>
      </c>
      <c r="F58" s="48"/>
      <c r="G58" s="28">
        <v>4</v>
      </c>
      <c r="H58" s="21"/>
      <c r="I58" s="18"/>
      <c r="J58" s="21"/>
      <c r="K58" s="22"/>
      <c r="L58" s="21"/>
      <c r="M58" s="22"/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/>
      <c r="AC58" s="22"/>
      <c r="AD58" s="21"/>
      <c r="AE58" s="22"/>
      <c r="AF58" s="21"/>
      <c r="AG58" s="22"/>
      <c r="AH58" s="21"/>
      <c r="AI58" s="22"/>
      <c r="AJ58" s="21"/>
      <c r="AK58" s="22"/>
      <c r="AL58" s="21"/>
      <c r="AM58" s="22"/>
      <c r="AN58" s="21"/>
      <c r="AO58" s="22"/>
      <c r="AP58" s="21"/>
      <c r="AQ58" s="22"/>
      <c r="AR58" s="21"/>
      <c r="AS58" s="22"/>
      <c r="AT58" s="21"/>
      <c r="AU58" s="22"/>
    </row>
    <row r="59" spans="1:47" x14ac:dyDescent="0.25">
      <c r="A59" s="5" t="s">
        <v>81</v>
      </c>
      <c r="B59" s="7" t="s">
        <v>54</v>
      </c>
      <c r="C59" s="4" t="s">
        <v>54</v>
      </c>
      <c r="D59" s="26"/>
      <c r="E59" s="47" t="str">
        <f t="shared" si="2"/>
        <v/>
      </c>
      <c r="F59" s="48"/>
      <c r="G59" s="28">
        <v>1</v>
      </c>
      <c r="H59" s="21"/>
      <c r="I59" s="18"/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1"/>
      <c r="AS59" s="22"/>
      <c r="AT59" s="21"/>
      <c r="AU59" s="22"/>
    </row>
    <row r="60" spans="1:47" x14ac:dyDescent="0.25">
      <c r="A60" s="5" t="s">
        <v>81</v>
      </c>
      <c r="B60" s="7">
        <v>700003090</v>
      </c>
      <c r="C60" s="4" t="s">
        <v>196</v>
      </c>
      <c r="D60" s="26"/>
      <c r="E60" s="47">
        <f>IF(G60-F60&gt;0,0,G60-F60)</f>
        <v>0</v>
      </c>
      <c r="F60" s="48">
        <v>3</v>
      </c>
      <c r="G60" s="34">
        <v>3</v>
      </c>
      <c r="H60" s="21"/>
      <c r="I60" s="22"/>
      <c r="J60" s="21"/>
      <c r="K60" s="23"/>
      <c r="L60" s="21"/>
      <c r="M60" s="23"/>
      <c r="N60" s="21"/>
      <c r="O60" s="23"/>
      <c r="P60" s="21"/>
      <c r="Q60" s="23"/>
      <c r="R60" s="21"/>
      <c r="S60" s="23"/>
      <c r="T60" s="21"/>
      <c r="U60" s="23"/>
      <c r="V60" s="21"/>
      <c r="W60" s="23"/>
      <c r="X60" s="21"/>
      <c r="Y60" s="22"/>
      <c r="Z60" s="21"/>
      <c r="AA60" s="22"/>
      <c r="AB60" s="21"/>
      <c r="AC60" s="22"/>
      <c r="AD60" s="21"/>
      <c r="AE60" s="22"/>
      <c r="AF60" s="21"/>
      <c r="AG60" s="22"/>
      <c r="AH60" s="21"/>
      <c r="AI60" s="22"/>
      <c r="AJ60" s="21"/>
      <c r="AK60" s="22"/>
      <c r="AL60" s="21"/>
      <c r="AM60" s="22"/>
      <c r="AN60" s="21"/>
      <c r="AO60" s="22"/>
      <c r="AP60" s="21"/>
      <c r="AQ60" s="22"/>
      <c r="AR60" s="21"/>
      <c r="AS60" s="22"/>
      <c r="AT60" s="21"/>
      <c r="AU60" s="22"/>
    </row>
    <row r="61" spans="1:47" x14ac:dyDescent="0.25">
      <c r="A61" s="5" t="s">
        <v>88</v>
      </c>
      <c r="B61" s="7" t="s">
        <v>55</v>
      </c>
      <c r="C61" s="4" t="s">
        <v>163</v>
      </c>
      <c r="D61" s="26"/>
      <c r="E61" s="47" t="str">
        <f t="shared" si="2"/>
        <v/>
      </c>
      <c r="F61" s="48"/>
      <c r="G61" s="34">
        <v>1</v>
      </c>
      <c r="H61" s="21"/>
      <c r="I61" s="23"/>
      <c r="J61" s="21"/>
      <c r="K61" s="22"/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U61" s="22"/>
    </row>
    <row r="62" spans="1:47" x14ac:dyDescent="0.25">
      <c r="A62" s="5" t="s">
        <v>84</v>
      </c>
      <c r="B62" s="7">
        <v>999119745</v>
      </c>
      <c r="C62" s="4" t="s">
        <v>163</v>
      </c>
      <c r="D62" s="26"/>
      <c r="E62" s="47" t="str">
        <f t="shared" si="2"/>
        <v/>
      </c>
      <c r="F62" s="48"/>
      <c r="G62" s="28">
        <v>4</v>
      </c>
      <c r="H62" s="21"/>
      <c r="I62" s="18"/>
      <c r="J62" s="21"/>
      <c r="K62" s="22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21"/>
      <c r="AI62" s="22"/>
      <c r="AJ62" s="21"/>
      <c r="AK62" s="22"/>
      <c r="AL62" s="21"/>
      <c r="AM62" s="22"/>
      <c r="AN62" s="21"/>
      <c r="AO62" s="22"/>
      <c r="AP62" s="21"/>
      <c r="AQ62" s="22"/>
      <c r="AR62" s="21"/>
      <c r="AS62" s="22"/>
      <c r="AT62" s="21"/>
      <c r="AU62" s="22"/>
    </row>
    <row r="63" spans="1:47" x14ac:dyDescent="0.25">
      <c r="A63" s="5" t="s">
        <v>81</v>
      </c>
      <c r="B63" s="7">
        <v>999028048</v>
      </c>
      <c r="C63" s="4" t="s">
        <v>163</v>
      </c>
      <c r="D63" s="26"/>
      <c r="E63" s="47" t="str">
        <f t="shared" si="2"/>
        <v/>
      </c>
      <c r="F63" s="48"/>
      <c r="G63" s="28">
        <v>3</v>
      </c>
      <c r="H63" s="21"/>
      <c r="I63" s="18"/>
      <c r="J63" s="21"/>
      <c r="K63" s="22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2"/>
      <c r="AN63" s="21"/>
      <c r="AO63" s="22"/>
      <c r="AP63" s="21"/>
      <c r="AQ63" s="22"/>
      <c r="AR63" s="21"/>
      <c r="AS63" s="22"/>
      <c r="AT63" s="21"/>
      <c r="AU63" s="22"/>
    </row>
    <row r="64" spans="1:47" x14ac:dyDescent="0.25">
      <c r="A64" s="5" t="s">
        <v>88</v>
      </c>
      <c r="B64" s="7" t="s">
        <v>57</v>
      </c>
      <c r="C64" s="4" t="s">
        <v>139</v>
      </c>
      <c r="D64" s="26" t="s">
        <v>314</v>
      </c>
      <c r="E64" s="47"/>
      <c r="F64" s="50"/>
      <c r="G64" s="28">
        <v>4</v>
      </c>
      <c r="H64" s="21"/>
      <c r="I64" s="18"/>
      <c r="J64" s="21"/>
      <c r="K64" s="22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2"/>
      <c r="AN64" s="21"/>
      <c r="AO64" s="22"/>
      <c r="AP64" s="21"/>
      <c r="AQ64" s="22"/>
      <c r="AR64" s="21"/>
      <c r="AS64" s="22"/>
      <c r="AT64" s="21"/>
      <c r="AU64" s="22"/>
    </row>
    <row r="65" spans="1:47" x14ac:dyDescent="0.25">
      <c r="A65" s="5" t="s">
        <v>87</v>
      </c>
      <c r="B65" s="7">
        <v>210000190</v>
      </c>
      <c r="C65" s="4" t="s">
        <v>242</v>
      </c>
      <c r="D65" s="26"/>
      <c r="E65" s="47" t="str">
        <f t="shared" si="2"/>
        <v/>
      </c>
      <c r="F65" s="48"/>
      <c r="G65" s="28">
        <v>3</v>
      </c>
      <c r="H65" s="21"/>
      <c r="I65" s="18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21"/>
      <c r="AG65" s="22"/>
      <c r="AH65" s="21"/>
      <c r="AI65" s="22"/>
      <c r="AJ65" s="21"/>
      <c r="AK65" s="22"/>
      <c r="AL65" s="21"/>
      <c r="AM65" s="22"/>
      <c r="AN65" s="21"/>
      <c r="AO65" s="22"/>
      <c r="AP65" s="21"/>
      <c r="AQ65" s="22"/>
      <c r="AR65" s="21"/>
      <c r="AS65" s="22"/>
      <c r="AT65" s="21"/>
      <c r="AU65" s="22"/>
    </row>
    <row r="66" spans="1:47" x14ac:dyDescent="0.25">
      <c r="A66" s="5" t="s">
        <v>83</v>
      </c>
      <c r="B66" s="7" t="s">
        <v>58</v>
      </c>
      <c r="C66" s="4" t="s">
        <v>163</v>
      </c>
      <c r="D66" s="26"/>
      <c r="E66" s="47" t="str">
        <f t="shared" si="2"/>
        <v/>
      </c>
      <c r="F66" s="48"/>
      <c r="G66" s="28">
        <v>1</v>
      </c>
      <c r="H66" s="21"/>
      <c r="I66" s="18"/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2"/>
      <c r="AN66" s="21"/>
      <c r="AO66" s="22"/>
      <c r="AP66" s="21"/>
      <c r="AQ66" s="22"/>
      <c r="AR66" s="21"/>
      <c r="AS66" s="22"/>
      <c r="AT66" s="21"/>
      <c r="AU66" s="22"/>
    </row>
    <row r="67" spans="1:47" x14ac:dyDescent="0.25">
      <c r="A67" s="5" t="s">
        <v>84</v>
      </c>
      <c r="B67" s="7">
        <v>999026422</v>
      </c>
      <c r="C67" s="4" t="s">
        <v>141</v>
      </c>
      <c r="D67" s="26"/>
      <c r="E67" s="47" t="str">
        <f t="shared" si="2"/>
        <v/>
      </c>
      <c r="F67" s="48"/>
      <c r="G67" s="28">
        <v>1</v>
      </c>
      <c r="H67" s="21"/>
      <c r="I67" s="18"/>
      <c r="J67" s="21"/>
      <c r="K67" s="22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2"/>
      <c r="AN67" s="21"/>
      <c r="AO67" s="22"/>
      <c r="AP67" s="21"/>
      <c r="AQ67" s="22"/>
      <c r="AR67" s="21"/>
      <c r="AS67" s="22"/>
      <c r="AT67" s="21"/>
      <c r="AU67" s="22"/>
    </row>
    <row r="68" spans="1:47" x14ac:dyDescent="0.25">
      <c r="A68" s="5" t="s">
        <v>84</v>
      </c>
      <c r="B68" s="7">
        <v>999026375</v>
      </c>
      <c r="C68" s="4" t="s">
        <v>141</v>
      </c>
      <c r="D68" s="26"/>
      <c r="E68" s="47" t="str">
        <f t="shared" si="2"/>
        <v/>
      </c>
      <c r="F68" s="48"/>
      <c r="G68" s="28">
        <v>1</v>
      </c>
      <c r="H68" s="21"/>
      <c r="I68" s="18"/>
      <c r="J68" s="21"/>
      <c r="K68" s="22"/>
      <c r="L68" s="21"/>
      <c r="M68" s="22"/>
      <c r="N68" s="21"/>
      <c r="O68" s="22"/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/>
      <c r="AC68" s="22"/>
      <c r="AD68" s="21"/>
      <c r="AE68" s="22"/>
      <c r="AF68" s="21"/>
      <c r="AG68" s="22"/>
      <c r="AH68" s="21"/>
      <c r="AI68" s="22"/>
      <c r="AJ68" s="21"/>
      <c r="AK68" s="22"/>
      <c r="AL68" s="21"/>
      <c r="AM68" s="22"/>
      <c r="AN68" s="21"/>
      <c r="AO68" s="22"/>
      <c r="AP68" s="21"/>
      <c r="AQ68" s="22"/>
      <c r="AR68" s="21"/>
      <c r="AS68" s="22"/>
      <c r="AT68" s="21"/>
      <c r="AU68" s="22"/>
    </row>
    <row r="69" spans="1:47" x14ac:dyDescent="0.25">
      <c r="A69" s="5" t="s">
        <v>84</v>
      </c>
      <c r="B69" s="7">
        <v>999032164</v>
      </c>
      <c r="C69" s="4" t="s">
        <v>142</v>
      </c>
      <c r="D69" s="26"/>
      <c r="E69" s="47" t="str">
        <f t="shared" si="2"/>
        <v/>
      </c>
      <c r="F69" s="48"/>
      <c r="G69" s="28">
        <v>10</v>
      </c>
      <c r="H69" s="21"/>
      <c r="I69" s="18"/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2"/>
      <c r="AN69" s="21"/>
      <c r="AO69" s="22"/>
      <c r="AP69" s="21"/>
      <c r="AQ69" s="22"/>
      <c r="AR69" s="21"/>
      <c r="AS69" s="22"/>
      <c r="AT69" s="21"/>
      <c r="AU69" s="22"/>
    </row>
    <row r="70" spans="1:47" x14ac:dyDescent="0.25">
      <c r="A70" s="5" t="s">
        <v>85</v>
      </c>
      <c r="B70" s="7">
        <v>999032368</v>
      </c>
      <c r="C70" s="4" t="s">
        <v>143</v>
      </c>
      <c r="D70" s="26"/>
      <c r="E70" s="47" t="str">
        <f t="shared" si="2"/>
        <v/>
      </c>
      <c r="F70" s="48"/>
      <c r="G70" s="28">
        <v>5</v>
      </c>
      <c r="H70" s="21"/>
      <c r="I70" s="18"/>
      <c r="J70" s="21"/>
      <c r="K70" s="22"/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/>
      <c r="AC70" s="22"/>
      <c r="AD70" s="21"/>
      <c r="AE70" s="22"/>
      <c r="AF70" s="21"/>
      <c r="AG70" s="22"/>
      <c r="AH70" s="21"/>
      <c r="AI70" s="22"/>
      <c r="AJ70" s="21"/>
      <c r="AK70" s="22"/>
      <c r="AL70" s="21"/>
      <c r="AM70" s="22"/>
      <c r="AN70" s="21"/>
      <c r="AO70" s="22"/>
      <c r="AP70" s="21"/>
      <c r="AQ70" s="22"/>
      <c r="AR70" s="21"/>
      <c r="AS70" s="22"/>
      <c r="AT70" s="21"/>
      <c r="AU70" s="22"/>
    </row>
    <row r="71" spans="1:47" x14ac:dyDescent="0.25">
      <c r="A71" s="5" t="s">
        <v>84</v>
      </c>
      <c r="B71" s="7">
        <v>17742</v>
      </c>
      <c r="C71" s="4" t="s">
        <v>144</v>
      </c>
      <c r="D71" s="26"/>
      <c r="E71" s="47" t="str">
        <f t="shared" si="2"/>
        <v/>
      </c>
      <c r="F71" s="48"/>
      <c r="G71" s="28">
        <v>5</v>
      </c>
      <c r="H71" s="21"/>
      <c r="I71" s="18"/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1"/>
      <c r="AK71" s="22"/>
      <c r="AL71" s="21"/>
      <c r="AM71" s="22"/>
      <c r="AN71" s="21"/>
      <c r="AO71" s="22"/>
      <c r="AP71" s="21"/>
      <c r="AQ71" s="22"/>
      <c r="AR71" s="21"/>
      <c r="AS71" s="22"/>
      <c r="AT71" s="21"/>
      <c r="AU71" s="22"/>
    </row>
    <row r="72" spans="1:47" x14ac:dyDescent="0.25">
      <c r="A72" s="5" t="s">
        <v>84</v>
      </c>
      <c r="B72" s="7" t="s">
        <v>59</v>
      </c>
      <c r="C72" s="4" t="s">
        <v>145</v>
      </c>
      <c r="D72" s="26"/>
      <c r="E72" s="47" t="str">
        <f t="shared" si="2"/>
        <v/>
      </c>
      <c r="F72" s="48"/>
      <c r="G72" s="28">
        <v>5</v>
      </c>
      <c r="H72" s="21"/>
      <c r="I72" s="18"/>
      <c r="J72" s="21"/>
      <c r="K72" s="22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21"/>
      <c r="AI72" s="22"/>
      <c r="AJ72" s="21"/>
      <c r="AK72" s="22"/>
      <c r="AL72" s="21"/>
      <c r="AM72" s="22"/>
      <c r="AN72" s="21"/>
      <c r="AO72" s="22"/>
      <c r="AP72" s="21"/>
      <c r="AQ72" s="22"/>
      <c r="AR72" s="21"/>
      <c r="AS72" s="22"/>
      <c r="AT72" s="21"/>
      <c r="AU72" s="22"/>
    </row>
    <row r="73" spans="1:47" x14ac:dyDescent="0.25">
      <c r="A73" s="5" t="s">
        <v>87</v>
      </c>
      <c r="B73" s="7" t="s">
        <v>69</v>
      </c>
      <c r="C73" s="4" t="s">
        <v>146</v>
      </c>
      <c r="D73" s="26"/>
      <c r="E73" s="47" t="str">
        <f t="shared" si="2"/>
        <v/>
      </c>
      <c r="F73" s="48"/>
      <c r="G73" s="28">
        <v>1</v>
      </c>
      <c r="H73" s="21"/>
      <c r="I73" s="18"/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2"/>
      <c r="AN73" s="21"/>
      <c r="AO73" s="22"/>
      <c r="AP73" s="21"/>
      <c r="AQ73" s="22"/>
      <c r="AR73" s="21"/>
      <c r="AS73" s="22"/>
      <c r="AT73" s="21"/>
      <c r="AU73" s="22"/>
    </row>
    <row r="74" spans="1:47" x14ac:dyDescent="0.25">
      <c r="A74" s="5" t="s">
        <v>81</v>
      </c>
      <c r="B74" s="35">
        <v>186002350</v>
      </c>
      <c r="C74" s="4" t="s">
        <v>190</v>
      </c>
      <c r="D74" s="41"/>
      <c r="E74" s="47">
        <f t="shared" ref="E74" si="3">IF(G74-F74&gt;0,0,G74-F74)</f>
        <v>-3</v>
      </c>
      <c r="F74" s="48">
        <v>9</v>
      </c>
      <c r="G74" s="34">
        <v>6</v>
      </c>
      <c r="H74" s="21"/>
      <c r="I74" s="23"/>
      <c r="J74" s="21"/>
      <c r="K74" s="23"/>
      <c r="L74" s="21"/>
      <c r="M74" s="23"/>
      <c r="N74" s="21"/>
      <c r="O74" s="23"/>
      <c r="P74" s="21"/>
      <c r="Q74" s="23"/>
      <c r="R74" s="21"/>
      <c r="S74" s="23"/>
      <c r="T74" s="21"/>
      <c r="U74" s="23"/>
      <c r="V74" s="21"/>
      <c r="W74" s="23"/>
      <c r="X74" s="21"/>
      <c r="Y74" s="23"/>
      <c r="Z74" s="21"/>
      <c r="AA74" s="23"/>
      <c r="AB74" s="21"/>
      <c r="AC74" s="23"/>
      <c r="AD74" s="21"/>
      <c r="AE74" s="23"/>
      <c r="AF74" s="21"/>
      <c r="AG74" s="23"/>
      <c r="AH74" s="21"/>
      <c r="AI74" s="23"/>
      <c r="AJ74" s="21"/>
      <c r="AK74" s="23"/>
      <c r="AL74" s="21"/>
      <c r="AM74" s="23"/>
      <c r="AN74" s="21"/>
      <c r="AO74" s="23"/>
      <c r="AP74" s="21"/>
      <c r="AQ74" s="23"/>
      <c r="AR74" s="21"/>
      <c r="AS74" s="23"/>
      <c r="AT74" s="21"/>
      <c r="AU74" s="23"/>
    </row>
    <row r="75" spans="1:47" x14ac:dyDescent="0.25">
      <c r="A75" s="5" t="s">
        <v>81</v>
      </c>
      <c r="B75" s="35">
        <v>186006049</v>
      </c>
      <c r="C75" s="4" t="s">
        <v>147</v>
      </c>
      <c r="D75" s="41"/>
      <c r="E75" s="47">
        <f>IF(G75-F75&gt;0,0,G75-F75)</f>
        <v>0</v>
      </c>
      <c r="F75" s="48">
        <v>8</v>
      </c>
      <c r="G75" s="34">
        <v>8</v>
      </c>
      <c r="H75" s="21"/>
      <c r="I75" s="23"/>
      <c r="J75" s="21"/>
      <c r="K75" s="23"/>
      <c r="L75" s="21"/>
      <c r="M75" s="23"/>
      <c r="N75" s="21"/>
      <c r="O75" s="23"/>
      <c r="P75" s="21"/>
      <c r="Q75" s="23"/>
      <c r="R75" s="21"/>
      <c r="S75" s="23"/>
      <c r="T75" s="21"/>
      <c r="U75" s="23"/>
      <c r="V75" s="21"/>
      <c r="W75" s="23"/>
      <c r="X75" s="21"/>
      <c r="Y75" s="23"/>
      <c r="Z75" s="21"/>
      <c r="AA75" s="23"/>
      <c r="AB75" s="21"/>
      <c r="AC75" s="23"/>
      <c r="AD75" s="21"/>
      <c r="AE75" s="23"/>
      <c r="AF75" s="21"/>
      <c r="AG75" s="23"/>
      <c r="AH75" s="21"/>
      <c r="AI75" s="23"/>
      <c r="AJ75" s="21"/>
      <c r="AK75" s="23"/>
      <c r="AL75" s="21"/>
      <c r="AM75" s="23"/>
      <c r="AN75" s="21"/>
      <c r="AO75" s="23"/>
      <c r="AP75" s="21"/>
      <c r="AQ75" s="23"/>
      <c r="AR75" s="21"/>
      <c r="AS75" s="23"/>
      <c r="AT75" s="21"/>
      <c r="AU75" s="23"/>
    </row>
    <row r="76" spans="1:47" x14ac:dyDescent="0.25">
      <c r="A76" s="5" t="s">
        <v>81</v>
      </c>
      <c r="B76" s="7" t="s">
        <v>75</v>
      </c>
      <c r="C76" s="4" t="s">
        <v>148</v>
      </c>
      <c r="D76" s="41"/>
      <c r="E76" s="47" t="str">
        <f t="shared" ref="E76:E139" si="4">IF(F76="","",G76-F76)</f>
        <v/>
      </c>
      <c r="F76" s="48"/>
      <c r="G76" s="28">
        <v>1</v>
      </c>
      <c r="H76" s="21"/>
      <c r="I76" s="18"/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2"/>
      <c r="AN76" s="21"/>
      <c r="AO76" s="22"/>
      <c r="AP76" s="21"/>
      <c r="AQ76" s="22"/>
      <c r="AR76" s="21"/>
      <c r="AS76" s="22"/>
      <c r="AT76" s="21"/>
      <c r="AU76" s="22"/>
    </row>
    <row r="77" spans="1:47" x14ac:dyDescent="0.25">
      <c r="A77" s="5" t="s">
        <v>85</v>
      </c>
      <c r="B77" s="7">
        <v>430003141</v>
      </c>
      <c r="C77" s="4" t="s">
        <v>149</v>
      </c>
      <c r="D77" s="26"/>
      <c r="E77" s="47" t="str">
        <f t="shared" si="4"/>
        <v/>
      </c>
      <c r="F77" s="48"/>
      <c r="G77" s="28">
        <v>1</v>
      </c>
      <c r="H77" s="21"/>
      <c r="I77" s="18"/>
      <c r="J77" s="21"/>
      <c r="K77" s="22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</row>
    <row r="78" spans="1:47" x14ac:dyDescent="0.25">
      <c r="A78" s="5" t="s">
        <v>84</v>
      </c>
      <c r="B78" s="7" t="s">
        <v>77</v>
      </c>
      <c r="C78" s="4" t="s">
        <v>150</v>
      </c>
      <c r="D78" s="26"/>
      <c r="E78" s="47" t="str">
        <f t="shared" si="4"/>
        <v/>
      </c>
      <c r="F78" s="48"/>
      <c r="G78" s="28">
        <v>1</v>
      </c>
      <c r="H78" s="21"/>
      <c r="I78" s="18"/>
      <c r="J78" s="21"/>
      <c r="K78" s="22"/>
      <c r="L78" s="21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2"/>
      <c r="AN78" s="21"/>
      <c r="AO78" s="22"/>
      <c r="AP78" s="21"/>
      <c r="AQ78" s="22"/>
      <c r="AR78" s="21"/>
      <c r="AS78" s="22"/>
      <c r="AT78" s="21"/>
      <c r="AU78" s="22"/>
    </row>
    <row r="79" spans="1:47" x14ac:dyDescent="0.25">
      <c r="A79" s="5" t="s">
        <v>88</v>
      </c>
      <c r="B79" s="7">
        <v>289002450</v>
      </c>
      <c r="C79" s="4" t="s">
        <v>151</v>
      </c>
      <c r="D79" s="26"/>
      <c r="E79" s="47" t="str">
        <f t="shared" si="4"/>
        <v/>
      </c>
      <c r="F79" s="48"/>
      <c r="G79" s="28">
        <v>6</v>
      </c>
      <c r="H79" s="21"/>
      <c r="I79" s="18"/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</row>
    <row r="80" spans="1:47" x14ac:dyDescent="0.25">
      <c r="A80" s="5" t="s">
        <v>88</v>
      </c>
      <c r="B80" s="7">
        <v>289002226</v>
      </c>
      <c r="C80" s="4" t="s">
        <v>280</v>
      </c>
      <c r="D80" s="26" t="s">
        <v>281</v>
      </c>
      <c r="E80" s="47">
        <f>IF(G80-F80&gt;0,0,G80-F80)</f>
        <v>0</v>
      </c>
      <c r="F80" s="48">
        <v>3</v>
      </c>
      <c r="G80" s="28">
        <v>3</v>
      </c>
      <c r="H80" s="21"/>
      <c r="I80" s="22"/>
      <c r="J80" s="21"/>
      <c r="K80" s="23"/>
      <c r="L80" s="21"/>
      <c r="M80" s="23"/>
      <c r="N80" s="21"/>
      <c r="O80" s="22"/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/>
      <c r="AC80" s="22"/>
      <c r="AD80" s="21"/>
      <c r="AE80" s="22"/>
      <c r="AF80" s="21"/>
      <c r="AG80" s="22"/>
      <c r="AH80" s="21"/>
      <c r="AI80" s="22"/>
      <c r="AJ80" s="21"/>
      <c r="AK80" s="22"/>
      <c r="AL80" s="21"/>
      <c r="AM80" s="22"/>
      <c r="AN80" s="21"/>
      <c r="AO80" s="22"/>
      <c r="AP80" s="21"/>
      <c r="AQ80" s="22"/>
      <c r="AR80" s="21"/>
      <c r="AS80" s="22"/>
      <c r="AT80" s="21"/>
      <c r="AU80" s="22"/>
    </row>
    <row r="81" spans="1:47" x14ac:dyDescent="0.25">
      <c r="A81" s="5" t="s">
        <v>88</v>
      </c>
      <c r="B81" s="7">
        <v>289002149</v>
      </c>
      <c r="C81" s="4" t="s">
        <v>263</v>
      </c>
      <c r="D81" s="26"/>
      <c r="E81" s="47" t="str">
        <f t="shared" si="4"/>
        <v/>
      </c>
      <c r="F81" s="48"/>
      <c r="G81" s="28">
        <v>3</v>
      </c>
      <c r="H81" s="21"/>
      <c r="I81" s="18"/>
      <c r="J81" s="21"/>
      <c r="K81" s="22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2"/>
      <c r="AN81" s="21"/>
      <c r="AO81" s="22"/>
      <c r="AP81" s="21"/>
      <c r="AQ81" s="22"/>
      <c r="AR81" s="21"/>
      <c r="AS81" s="22"/>
      <c r="AT81" s="21"/>
      <c r="AU81" s="22"/>
    </row>
    <row r="82" spans="1:47" x14ac:dyDescent="0.25">
      <c r="A82" s="5" t="s">
        <v>88</v>
      </c>
      <c r="B82" s="7">
        <v>289002219</v>
      </c>
      <c r="C82" s="4" t="s">
        <v>264</v>
      </c>
      <c r="D82" s="26"/>
      <c r="E82" s="47" t="str">
        <f t="shared" si="4"/>
        <v/>
      </c>
      <c r="F82" s="48"/>
      <c r="G82" s="28">
        <v>1</v>
      </c>
      <c r="H82" s="21"/>
      <c r="I82" s="18"/>
      <c r="J82" s="21"/>
      <c r="K82" s="22"/>
      <c r="L82" s="21"/>
      <c r="M82" s="22"/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/>
      <c r="AC82" s="22"/>
      <c r="AD82" s="21"/>
      <c r="AE82" s="22"/>
      <c r="AF82" s="21"/>
      <c r="AG82" s="22"/>
      <c r="AH82" s="21"/>
      <c r="AI82" s="22"/>
      <c r="AJ82" s="21"/>
      <c r="AK82" s="22"/>
      <c r="AL82" s="21"/>
      <c r="AM82" s="22"/>
      <c r="AN82" s="21"/>
      <c r="AO82" s="22"/>
      <c r="AP82" s="21"/>
      <c r="AQ82" s="22"/>
      <c r="AR82" s="21"/>
      <c r="AS82" s="22"/>
      <c r="AT82" s="21"/>
      <c r="AU82" s="22"/>
    </row>
    <row r="83" spans="1:47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47" t="str">
        <f t="shared" si="4"/>
        <v/>
      </c>
      <c r="F83" s="48"/>
      <c r="G83" s="28">
        <v>4</v>
      </c>
      <c r="H83" s="21"/>
      <c r="I83" s="18"/>
      <c r="J83" s="24"/>
      <c r="K83" s="22"/>
      <c r="L83" s="24"/>
      <c r="M83" s="22"/>
      <c r="N83" s="24"/>
      <c r="O83" s="22"/>
      <c r="P83" s="24"/>
      <c r="Q83" s="22"/>
      <c r="R83" s="24"/>
      <c r="S83" s="22"/>
      <c r="T83" s="24"/>
      <c r="U83" s="22"/>
      <c r="V83" s="24"/>
      <c r="W83" s="22"/>
      <c r="X83" s="24"/>
      <c r="Y83" s="22"/>
      <c r="Z83" s="24"/>
      <c r="AA83" s="22"/>
      <c r="AB83" s="24"/>
      <c r="AC83" s="22"/>
      <c r="AD83" s="24"/>
      <c r="AE83" s="22"/>
      <c r="AF83" s="24"/>
      <c r="AG83" s="22"/>
      <c r="AH83" s="24"/>
      <c r="AI83" s="22"/>
      <c r="AJ83" s="24"/>
      <c r="AK83" s="22"/>
      <c r="AL83" s="24"/>
      <c r="AM83" s="22"/>
      <c r="AN83" s="24"/>
      <c r="AO83" s="22"/>
      <c r="AP83" s="24"/>
      <c r="AQ83" s="22"/>
      <c r="AR83" s="24"/>
      <c r="AS83" s="22"/>
      <c r="AT83" s="24"/>
      <c r="AU83" s="22"/>
    </row>
    <row r="84" spans="1:47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47" t="str">
        <f t="shared" si="4"/>
        <v/>
      </c>
      <c r="F84" s="48"/>
      <c r="G84" s="28">
        <v>5</v>
      </c>
      <c r="H84" s="21"/>
      <c r="I84" s="18"/>
      <c r="J84" s="24"/>
      <c r="K84" s="22"/>
      <c r="L84" s="24"/>
      <c r="M84" s="22"/>
      <c r="N84" s="24"/>
      <c r="O84" s="22"/>
      <c r="P84" s="24"/>
      <c r="Q84" s="22"/>
      <c r="R84" s="24"/>
      <c r="S84" s="22"/>
      <c r="T84" s="24"/>
      <c r="U84" s="22"/>
      <c r="V84" s="24"/>
      <c r="W84" s="22"/>
      <c r="X84" s="24"/>
      <c r="Y84" s="22"/>
      <c r="Z84" s="24"/>
      <c r="AA84" s="22"/>
      <c r="AB84" s="24"/>
      <c r="AC84" s="22"/>
      <c r="AD84" s="24"/>
      <c r="AE84" s="22"/>
      <c r="AF84" s="24"/>
      <c r="AG84" s="22"/>
      <c r="AH84" s="24"/>
      <c r="AI84" s="22"/>
      <c r="AJ84" s="24"/>
      <c r="AK84" s="22"/>
      <c r="AL84" s="24"/>
      <c r="AM84" s="22"/>
      <c r="AN84" s="24"/>
      <c r="AO84" s="22"/>
      <c r="AP84" s="24"/>
      <c r="AQ84" s="22"/>
      <c r="AR84" s="24"/>
      <c r="AS84" s="22"/>
      <c r="AT84" s="24"/>
      <c r="AU84" s="22"/>
    </row>
    <row r="85" spans="1:47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47">
        <f>IF(G85-F85&gt;0,0,G85-F85)</f>
        <v>0</v>
      </c>
      <c r="F85" s="48">
        <v>2</v>
      </c>
      <c r="G85" s="34">
        <v>4</v>
      </c>
      <c r="H85" s="21"/>
      <c r="I85" s="23"/>
      <c r="J85" s="21"/>
      <c r="K85" s="23"/>
      <c r="L85" s="21"/>
      <c r="M85" s="23"/>
      <c r="N85" s="30"/>
      <c r="O85" s="23"/>
      <c r="P85" s="30"/>
      <c r="Q85" s="23"/>
      <c r="R85" s="30"/>
      <c r="S85" s="23"/>
      <c r="T85" s="30"/>
      <c r="U85" s="23"/>
      <c r="V85" s="24"/>
      <c r="W85" s="22"/>
      <c r="X85" s="24"/>
      <c r="Y85" s="22"/>
      <c r="Z85" s="24"/>
      <c r="AA85" s="22"/>
      <c r="AB85" s="24"/>
      <c r="AC85" s="22"/>
      <c r="AD85" s="24"/>
      <c r="AE85" s="22"/>
      <c r="AF85" s="24"/>
      <c r="AG85" s="22"/>
      <c r="AH85" s="24"/>
      <c r="AI85" s="22"/>
      <c r="AJ85" s="24"/>
      <c r="AK85" s="22"/>
      <c r="AL85" s="24"/>
      <c r="AM85" s="22"/>
      <c r="AN85" s="24"/>
      <c r="AO85" s="22"/>
      <c r="AP85" s="24"/>
      <c r="AQ85" s="22"/>
      <c r="AR85" s="24"/>
      <c r="AS85" s="22"/>
      <c r="AT85" s="24"/>
      <c r="AU85" s="22"/>
    </row>
    <row r="86" spans="1:47" x14ac:dyDescent="0.25">
      <c r="A86" s="5" t="s">
        <v>84</v>
      </c>
      <c r="B86" s="8" t="s">
        <v>56</v>
      </c>
      <c r="C86" s="4" t="s">
        <v>157</v>
      </c>
      <c r="D86" s="26"/>
      <c r="E86" s="47">
        <f t="shared" si="4"/>
        <v>-1</v>
      </c>
      <c r="F86" s="48">
        <v>3</v>
      </c>
      <c r="G86" s="34">
        <f>3+I86</f>
        <v>2</v>
      </c>
      <c r="H86" s="21">
        <v>43844</v>
      </c>
      <c r="I86" s="23">
        <v>-1</v>
      </c>
      <c r="J86" s="21"/>
      <c r="K86" s="23"/>
      <c r="L86" s="21"/>
      <c r="M86" s="23"/>
      <c r="N86" s="24"/>
      <c r="O86" s="22"/>
      <c r="P86" s="24"/>
      <c r="Q86" s="22"/>
      <c r="R86" s="24"/>
      <c r="S86" s="22"/>
      <c r="T86" s="24"/>
      <c r="U86" s="22"/>
      <c r="V86" s="24"/>
      <c r="W86" s="22"/>
      <c r="X86" s="24"/>
      <c r="Y86" s="22"/>
      <c r="Z86" s="24"/>
      <c r="AA86" s="22"/>
      <c r="AB86" s="24"/>
      <c r="AC86" s="22"/>
      <c r="AD86" s="24"/>
      <c r="AE86" s="22"/>
      <c r="AF86" s="24"/>
      <c r="AG86" s="22"/>
      <c r="AH86" s="24"/>
      <c r="AI86" s="22"/>
      <c r="AJ86" s="24"/>
      <c r="AK86" s="22"/>
      <c r="AL86" s="24"/>
      <c r="AM86" s="22"/>
      <c r="AN86" s="24"/>
      <c r="AO86" s="22"/>
      <c r="AP86" s="24"/>
      <c r="AQ86" s="22"/>
      <c r="AR86" s="24"/>
      <c r="AS86" s="22"/>
      <c r="AT86" s="24"/>
      <c r="AU86" s="22"/>
    </row>
    <row r="87" spans="1:47" x14ac:dyDescent="0.25">
      <c r="A87" s="5" t="s">
        <v>84</v>
      </c>
      <c r="B87" s="8" t="s">
        <v>160</v>
      </c>
      <c r="C87" s="4" t="s">
        <v>161</v>
      </c>
      <c r="D87" s="26"/>
      <c r="E87" s="47" t="str">
        <f t="shared" si="4"/>
        <v/>
      </c>
      <c r="F87" s="48"/>
      <c r="G87" s="28">
        <v>2</v>
      </c>
      <c r="H87" s="21"/>
      <c r="I87" s="22"/>
      <c r="J87" s="24"/>
      <c r="K87" s="22"/>
      <c r="L87" s="21"/>
      <c r="M87" s="22"/>
      <c r="N87" s="24"/>
      <c r="O87" s="22"/>
      <c r="P87" s="24"/>
      <c r="Q87" s="22"/>
      <c r="R87" s="24"/>
      <c r="S87" s="22"/>
      <c r="T87" s="24"/>
      <c r="U87" s="22"/>
      <c r="V87" s="24"/>
      <c r="W87" s="22"/>
      <c r="X87" s="24"/>
      <c r="Y87" s="22"/>
      <c r="Z87" s="24"/>
      <c r="AA87" s="22"/>
      <c r="AB87" s="24"/>
      <c r="AC87" s="22"/>
      <c r="AD87" s="24"/>
      <c r="AE87" s="22"/>
      <c r="AF87" s="24"/>
      <c r="AG87" s="22"/>
      <c r="AH87" s="24"/>
      <c r="AI87" s="22"/>
      <c r="AJ87" s="24"/>
      <c r="AK87" s="22"/>
      <c r="AL87" s="24"/>
      <c r="AM87" s="22"/>
      <c r="AN87" s="24"/>
      <c r="AO87" s="22"/>
      <c r="AP87" s="24"/>
      <c r="AQ87" s="22"/>
      <c r="AR87" s="24"/>
      <c r="AS87" s="22"/>
      <c r="AT87" s="24"/>
      <c r="AU87" s="22"/>
    </row>
    <row r="88" spans="1:47" x14ac:dyDescent="0.25">
      <c r="A88" s="5" t="s">
        <v>246</v>
      </c>
      <c r="B88" s="8">
        <v>700009641</v>
      </c>
      <c r="C88" s="4" t="s">
        <v>249</v>
      </c>
      <c r="D88" s="26"/>
      <c r="E88" s="47" t="str">
        <f t="shared" si="4"/>
        <v/>
      </c>
      <c r="F88" s="48"/>
      <c r="G88" s="34">
        <v>22</v>
      </c>
      <c r="H88" s="21"/>
      <c r="I88" s="23"/>
      <c r="J88" s="21"/>
      <c r="K88" s="23"/>
      <c r="L88" s="21"/>
      <c r="M88" s="23"/>
      <c r="N88" s="21"/>
      <c r="O88" s="23"/>
      <c r="P88" s="21"/>
      <c r="Q88" s="23"/>
      <c r="R88" s="21"/>
      <c r="S88" s="23"/>
      <c r="T88" s="21"/>
      <c r="U88" s="23"/>
      <c r="V88" s="21"/>
      <c r="W88" s="23"/>
      <c r="X88" s="21"/>
      <c r="Y88" s="23"/>
      <c r="Z88" s="21"/>
      <c r="AA88" s="23"/>
      <c r="AB88" s="21"/>
      <c r="AC88" s="23">
        <v>-1</v>
      </c>
      <c r="AD88" s="21">
        <v>43732</v>
      </c>
      <c r="AE88" s="23">
        <v>16</v>
      </c>
      <c r="AF88" s="21">
        <v>43733</v>
      </c>
      <c r="AG88" s="23">
        <v>-16</v>
      </c>
      <c r="AH88" s="21">
        <v>43770</v>
      </c>
      <c r="AI88" s="23">
        <v>14</v>
      </c>
      <c r="AJ88" s="21">
        <v>43805</v>
      </c>
      <c r="AK88" s="23">
        <v>-1</v>
      </c>
      <c r="AL88" s="21"/>
      <c r="AM88" s="23"/>
      <c r="AN88" s="21"/>
      <c r="AO88" s="23"/>
      <c r="AP88" s="21"/>
      <c r="AQ88" s="23"/>
      <c r="AR88" s="21"/>
      <c r="AS88" s="23"/>
      <c r="AT88" s="21"/>
      <c r="AU88" s="23"/>
    </row>
    <row r="89" spans="1:47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47" t="str">
        <f t="shared" si="4"/>
        <v/>
      </c>
      <c r="F89" s="48"/>
      <c r="G89" s="28">
        <v>2</v>
      </c>
      <c r="H89" s="21"/>
      <c r="I89" s="18"/>
      <c r="J89" s="24"/>
      <c r="K89" s="22"/>
      <c r="L89" s="24"/>
      <c r="M89" s="22"/>
      <c r="N89" s="24"/>
      <c r="O89" s="22"/>
      <c r="P89" s="24"/>
      <c r="Q89" s="22"/>
      <c r="R89" s="24"/>
      <c r="S89" s="22"/>
      <c r="T89" s="24"/>
      <c r="U89" s="22"/>
      <c r="V89" s="24"/>
      <c r="W89" s="22"/>
      <c r="X89" s="24"/>
      <c r="Y89" s="22"/>
      <c r="Z89" s="24"/>
      <c r="AA89" s="22"/>
      <c r="AB89" s="24"/>
      <c r="AC89" s="22"/>
      <c r="AD89" s="24"/>
      <c r="AE89" s="22"/>
      <c r="AF89" s="24"/>
      <c r="AG89" s="22"/>
      <c r="AH89" s="21"/>
      <c r="AI89" s="23"/>
      <c r="AJ89" s="24"/>
      <c r="AK89" s="22"/>
      <c r="AL89" s="24"/>
      <c r="AM89" s="22"/>
      <c r="AN89" s="24"/>
      <c r="AO89" s="22"/>
      <c r="AP89" s="24"/>
      <c r="AQ89" s="22"/>
      <c r="AR89" s="24"/>
      <c r="AS89" s="22"/>
      <c r="AT89" s="24"/>
      <c r="AU89" s="22"/>
    </row>
    <row r="90" spans="1:47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47" t="str">
        <f t="shared" si="4"/>
        <v/>
      </c>
      <c r="F90" s="48"/>
      <c r="G90" s="28">
        <v>1</v>
      </c>
      <c r="H90" s="21"/>
      <c r="I90" s="18"/>
      <c r="J90" s="30"/>
      <c r="K90" s="23"/>
      <c r="L90" s="30"/>
      <c r="M90" s="23"/>
      <c r="N90" s="24"/>
      <c r="O90" s="22"/>
      <c r="P90" s="24"/>
      <c r="Q90" s="22"/>
      <c r="R90" s="24"/>
      <c r="S90" s="22"/>
      <c r="T90" s="24"/>
      <c r="U90" s="22"/>
      <c r="V90" s="24"/>
      <c r="W90" s="22"/>
      <c r="X90" s="24"/>
      <c r="Y90" s="22"/>
      <c r="Z90" s="24"/>
      <c r="AA90" s="22"/>
      <c r="AB90" s="24"/>
      <c r="AC90" s="22"/>
      <c r="AD90" s="24"/>
      <c r="AE90" s="22"/>
      <c r="AF90" s="24"/>
      <c r="AG90" s="22"/>
      <c r="AH90" s="21"/>
      <c r="AI90" s="23"/>
      <c r="AJ90" s="24"/>
      <c r="AK90" s="22"/>
      <c r="AL90" s="24"/>
      <c r="AM90" s="22"/>
      <c r="AN90" s="24"/>
      <c r="AO90" s="22"/>
      <c r="AP90" s="24"/>
      <c r="AQ90" s="22"/>
      <c r="AR90" s="24"/>
      <c r="AS90" s="22"/>
      <c r="AT90" s="24"/>
      <c r="AU90" s="22"/>
    </row>
    <row r="91" spans="1:47" s="17" customFormat="1" x14ac:dyDescent="0.25">
      <c r="A91" s="5" t="s">
        <v>89</v>
      </c>
      <c r="B91" s="8">
        <v>222635</v>
      </c>
      <c r="C91" s="4" t="s">
        <v>175</v>
      </c>
      <c r="D91" s="26"/>
      <c r="E91" s="47" t="str">
        <f t="shared" si="4"/>
        <v/>
      </c>
      <c r="F91" s="48"/>
      <c r="G91" s="28">
        <v>1</v>
      </c>
      <c r="H91" s="21"/>
      <c r="I91" s="18"/>
      <c r="J91" s="24"/>
      <c r="K91" s="22"/>
      <c r="L91" s="24"/>
      <c r="M91" s="22"/>
      <c r="N91" s="24"/>
      <c r="O91" s="22"/>
      <c r="P91" s="24"/>
      <c r="Q91" s="22"/>
      <c r="R91" s="24"/>
      <c r="S91" s="22"/>
      <c r="T91" s="24"/>
      <c r="U91" s="22"/>
      <c r="V91" s="24"/>
      <c r="W91" s="22"/>
      <c r="X91" s="24"/>
      <c r="Y91" s="22"/>
      <c r="Z91" s="24"/>
      <c r="AA91" s="22"/>
      <c r="AB91" s="24"/>
      <c r="AC91" s="22"/>
      <c r="AD91" s="24"/>
      <c r="AE91" s="22"/>
      <c r="AF91" s="24"/>
      <c r="AG91" s="22"/>
      <c r="AH91" s="21"/>
      <c r="AI91" s="23"/>
      <c r="AJ91" s="24"/>
      <c r="AK91" s="22"/>
      <c r="AL91" s="24"/>
      <c r="AM91" s="22"/>
      <c r="AN91" s="24"/>
      <c r="AO91" s="22"/>
      <c r="AP91" s="24"/>
      <c r="AQ91" s="22"/>
      <c r="AR91" s="24"/>
      <c r="AS91" s="22"/>
      <c r="AT91" s="24"/>
      <c r="AU91" s="22"/>
    </row>
    <row r="92" spans="1:47" x14ac:dyDescent="0.25">
      <c r="A92" s="5" t="s">
        <v>89</v>
      </c>
      <c r="B92" s="8" t="s">
        <v>177</v>
      </c>
      <c r="C92" s="4" t="s">
        <v>176</v>
      </c>
      <c r="D92" s="26"/>
      <c r="E92" s="47" t="str">
        <f t="shared" si="4"/>
        <v/>
      </c>
      <c r="F92" s="48"/>
      <c r="G92" s="28">
        <v>1</v>
      </c>
      <c r="H92" s="21"/>
      <c r="I92" s="18"/>
      <c r="J92" s="24"/>
      <c r="K92" s="22"/>
      <c r="L92" s="24"/>
      <c r="M92" s="22"/>
      <c r="N92" s="24"/>
      <c r="O92" s="22"/>
      <c r="P92" s="24"/>
      <c r="Q92" s="22"/>
      <c r="R92" s="24"/>
      <c r="S92" s="22"/>
      <c r="T92" s="24"/>
      <c r="U92" s="22"/>
      <c r="V92" s="24"/>
      <c r="W92" s="22"/>
      <c r="X92" s="24"/>
      <c r="Y92" s="22"/>
      <c r="Z92" s="24"/>
      <c r="AA92" s="22"/>
      <c r="AB92" s="24"/>
      <c r="AC92" s="22"/>
      <c r="AD92" s="24"/>
      <c r="AE92" s="22"/>
      <c r="AF92" s="24"/>
      <c r="AG92" s="22"/>
      <c r="AH92" s="21"/>
      <c r="AI92" s="23"/>
      <c r="AJ92" s="24"/>
      <c r="AK92" s="22"/>
      <c r="AL92" s="24"/>
      <c r="AM92" s="22"/>
      <c r="AN92" s="24"/>
      <c r="AO92" s="22"/>
      <c r="AP92" s="24"/>
      <c r="AQ92" s="22"/>
      <c r="AR92" s="24"/>
      <c r="AS92" s="22"/>
      <c r="AT92" s="24"/>
      <c r="AU92" s="22"/>
    </row>
    <row r="93" spans="1:47" x14ac:dyDescent="0.25">
      <c r="A93" s="5" t="s">
        <v>89</v>
      </c>
      <c r="B93" s="8">
        <v>222563</v>
      </c>
      <c r="C93" s="4" t="s">
        <v>178</v>
      </c>
      <c r="D93" s="26"/>
      <c r="E93" s="47" t="str">
        <f t="shared" si="4"/>
        <v/>
      </c>
      <c r="F93" s="48"/>
      <c r="G93" s="28">
        <v>0</v>
      </c>
      <c r="H93" s="21"/>
      <c r="I93" s="18"/>
      <c r="J93" s="21"/>
      <c r="K93" s="23"/>
      <c r="L93" s="24"/>
      <c r="M93" s="22"/>
      <c r="N93" s="24"/>
      <c r="O93" s="22"/>
      <c r="P93" s="24"/>
      <c r="Q93" s="22"/>
      <c r="R93" s="24"/>
      <c r="S93" s="22"/>
      <c r="T93" s="24"/>
      <c r="U93" s="22"/>
      <c r="V93" s="24"/>
      <c r="W93" s="22"/>
      <c r="X93" s="24"/>
      <c r="Y93" s="22"/>
      <c r="Z93" s="24"/>
      <c r="AA93" s="22"/>
      <c r="AB93" s="24"/>
      <c r="AC93" s="22"/>
      <c r="AD93" s="24"/>
      <c r="AE93" s="22"/>
      <c r="AF93" s="24"/>
      <c r="AG93" s="22"/>
      <c r="AH93" s="21"/>
      <c r="AI93" s="23"/>
      <c r="AJ93" s="24"/>
      <c r="AK93" s="22"/>
      <c r="AL93" s="24"/>
      <c r="AM93" s="22"/>
      <c r="AN93" s="24"/>
      <c r="AO93" s="22"/>
      <c r="AP93" s="24"/>
      <c r="AQ93" s="22"/>
      <c r="AR93" s="24"/>
      <c r="AS93" s="22"/>
      <c r="AT93" s="24"/>
      <c r="AU93" s="22"/>
    </row>
    <row r="94" spans="1:47" x14ac:dyDescent="0.25">
      <c r="A94" s="5" t="s">
        <v>85</v>
      </c>
      <c r="B94" s="3">
        <v>999038882</v>
      </c>
      <c r="C94" s="4" t="s">
        <v>179</v>
      </c>
      <c r="D94" s="26"/>
      <c r="E94" s="47" t="str">
        <f t="shared" si="4"/>
        <v/>
      </c>
      <c r="F94" s="48"/>
      <c r="G94" s="28">
        <v>1</v>
      </c>
      <c r="H94" s="21"/>
      <c r="I94" s="18"/>
      <c r="J94" s="21"/>
      <c r="K94" s="22"/>
      <c r="L94" s="24"/>
      <c r="M94" s="22"/>
      <c r="N94" s="24"/>
      <c r="O94" s="22"/>
      <c r="P94" s="24"/>
      <c r="Q94" s="22"/>
      <c r="R94" s="24"/>
      <c r="S94" s="22"/>
      <c r="T94" s="24"/>
      <c r="U94" s="22"/>
      <c r="V94" s="24"/>
      <c r="W94" s="22"/>
      <c r="X94" s="24"/>
      <c r="Y94" s="22"/>
      <c r="Z94" s="24"/>
      <c r="AA94" s="22"/>
      <c r="AB94" s="24"/>
      <c r="AC94" s="22"/>
      <c r="AD94" s="24"/>
      <c r="AE94" s="22"/>
      <c r="AF94" s="24"/>
      <c r="AG94" s="22"/>
      <c r="AH94" s="21"/>
      <c r="AI94" s="23"/>
      <c r="AJ94" s="24"/>
      <c r="AK94" s="22"/>
      <c r="AL94" s="24"/>
      <c r="AM94" s="22"/>
      <c r="AN94" s="24"/>
      <c r="AO94" s="22"/>
      <c r="AP94" s="24"/>
      <c r="AQ94" s="22"/>
      <c r="AR94" s="24"/>
      <c r="AS94" s="22"/>
      <c r="AT94" s="24"/>
      <c r="AU94" s="22"/>
    </row>
    <row r="95" spans="1:47" x14ac:dyDescent="0.25">
      <c r="A95" s="5" t="s">
        <v>81</v>
      </c>
      <c r="B95" s="8" t="s">
        <v>181</v>
      </c>
      <c r="C95" s="4" t="s">
        <v>282</v>
      </c>
      <c r="D95" s="26"/>
      <c r="E95" s="47">
        <f t="shared" ref="E95:E106" si="5">IF(G95-F95&gt;0,0,G95-F95)</f>
        <v>0</v>
      </c>
      <c r="F95" s="48">
        <v>4</v>
      </c>
      <c r="G95" s="34">
        <v>4</v>
      </c>
      <c r="H95" s="21"/>
      <c r="I95" s="23"/>
      <c r="J95" s="21"/>
      <c r="K95" s="23"/>
      <c r="L95" s="21"/>
      <c r="M95" s="23"/>
      <c r="N95" s="21"/>
      <c r="O95" s="23"/>
      <c r="P95" s="21"/>
      <c r="Q95" s="23"/>
      <c r="R95" s="21"/>
      <c r="S95" s="23"/>
      <c r="T95" s="21"/>
      <c r="U95" s="23"/>
      <c r="V95" s="24"/>
      <c r="W95" s="22"/>
      <c r="X95" s="24"/>
      <c r="Y95" s="22"/>
      <c r="Z95" s="24"/>
      <c r="AA95" s="22"/>
      <c r="AB95" s="24"/>
      <c r="AC95" s="22"/>
      <c r="AD95" s="24"/>
      <c r="AE95" s="22"/>
      <c r="AF95" s="24"/>
      <c r="AG95" s="22"/>
      <c r="AH95" s="21"/>
      <c r="AI95" s="23"/>
      <c r="AJ95" s="24"/>
      <c r="AK95" s="22"/>
      <c r="AL95" s="24"/>
      <c r="AM95" s="22"/>
      <c r="AN95" s="24"/>
      <c r="AO95" s="22"/>
      <c r="AP95" s="24"/>
      <c r="AQ95" s="22"/>
      <c r="AR95" s="24"/>
      <c r="AS95" s="22"/>
      <c r="AT95" s="24"/>
      <c r="AU95" s="22"/>
    </row>
    <row r="96" spans="1:47" x14ac:dyDescent="0.25">
      <c r="A96" s="5" t="s">
        <v>84</v>
      </c>
      <c r="B96" s="8">
        <v>700000254</v>
      </c>
      <c r="C96" s="4" t="s">
        <v>283</v>
      </c>
      <c r="D96" s="26"/>
      <c r="E96" s="47">
        <f t="shared" si="5"/>
        <v>0</v>
      </c>
      <c r="F96" s="48">
        <v>8</v>
      </c>
      <c r="G96" s="34">
        <v>8</v>
      </c>
      <c r="H96" s="21"/>
      <c r="I96" s="23"/>
      <c r="J96" s="21"/>
      <c r="K96" s="23"/>
      <c r="L96" s="21"/>
      <c r="M96" s="22"/>
      <c r="N96" s="21"/>
      <c r="O96" s="23"/>
      <c r="P96" s="21"/>
      <c r="Q96" s="23"/>
      <c r="R96" s="21"/>
      <c r="S96" s="23"/>
      <c r="T96" s="24"/>
      <c r="U96" s="22"/>
      <c r="V96" s="24"/>
      <c r="W96" s="22"/>
      <c r="X96" s="24"/>
      <c r="Y96" s="22"/>
      <c r="Z96" s="24"/>
      <c r="AA96" s="22"/>
      <c r="AB96" s="24"/>
      <c r="AC96" s="22"/>
      <c r="AD96" s="24"/>
      <c r="AE96" s="22"/>
      <c r="AF96" s="24"/>
      <c r="AG96" s="22"/>
      <c r="AH96" s="24"/>
      <c r="AI96" s="22"/>
      <c r="AJ96" s="24"/>
      <c r="AK96" s="22"/>
      <c r="AL96" s="24"/>
      <c r="AM96" s="22"/>
      <c r="AN96" s="24"/>
      <c r="AO96" s="22"/>
      <c r="AP96" s="24"/>
      <c r="AQ96" s="22"/>
      <c r="AR96" s="24"/>
      <c r="AS96" s="22"/>
      <c r="AT96" s="24"/>
      <c r="AU96" s="22"/>
    </row>
    <row r="97" spans="1:47" x14ac:dyDescent="0.25">
      <c r="A97" s="5" t="s">
        <v>81</v>
      </c>
      <c r="B97" s="8" t="s">
        <v>184</v>
      </c>
      <c r="C97" s="4" t="s">
        <v>182</v>
      </c>
      <c r="D97" s="26"/>
      <c r="E97" s="47">
        <f t="shared" si="5"/>
        <v>0</v>
      </c>
      <c r="F97" s="48">
        <v>4</v>
      </c>
      <c r="G97" s="34">
        <v>4</v>
      </c>
      <c r="H97" s="21"/>
      <c r="I97" s="23"/>
      <c r="J97" s="21"/>
      <c r="K97" s="23"/>
      <c r="L97" s="21"/>
      <c r="M97" s="22"/>
      <c r="N97" s="21"/>
      <c r="O97" s="23"/>
      <c r="P97" s="21"/>
      <c r="Q97" s="23"/>
      <c r="R97" s="21"/>
      <c r="S97" s="23"/>
      <c r="T97" s="24"/>
      <c r="U97" s="22"/>
      <c r="V97" s="24"/>
      <c r="W97" s="22"/>
      <c r="X97" s="24"/>
      <c r="Y97" s="22"/>
      <c r="Z97" s="24"/>
      <c r="AA97" s="22"/>
      <c r="AB97" s="24"/>
      <c r="AC97" s="22"/>
      <c r="AD97" s="24"/>
      <c r="AE97" s="22"/>
      <c r="AF97" s="24"/>
      <c r="AG97" s="22"/>
      <c r="AH97" s="24"/>
      <c r="AI97" s="22"/>
      <c r="AJ97" s="24"/>
      <c r="AK97" s="22"/>
      <c r="AL97" s="24"/>
      <c r="AM97" s="22"/>
      <c r="AN97" s="24"/>
      <c r="AO97" s="22"/>
      <c r="AP97" s="24"/>
      <c r="AQ97" s="22"/>
      <c r="AR97" s="24"/>
      <c r="AS97" s="22"/>
      <c r="AT97" s="24"/>
      <c r="AU97" s="22"/>
    </row>
    <row r="98" spans="1:47" x14ac:dyDescent="0.25">
      <c r="A98" s="5" t="s">
        <v>84</v>
      </c>
      <c r="B98" s="8" t="s">
        <v>185</v>
      </c>
      <c r="C98" s="4" t="s">
        <v>183</v>
      </c>
      <c r="D98" s="26"/>
      <c r="E98" s="47">
        <f t="shared" si="5"/>
        <v>0</v>
      </c>
      <c r="F98" s="48">
        <v>2</v>
      </c>
      <c r="G98" s="28">
        <v>2</v>
      </c>
      <c r="H98" s="21"/>
      <c r="I98" s="22"/>
      <c r="J98" s="21"/>
      <c r="K98" s="23"/>
      <c r="L98" s="21"/>
      <c r="M98" s="22"/>
      <c r="N98" s="21"/>
      <c r="O98" s="23"/>
      <c r="P98" s="21"/>
      <c r="Q98" s="22"/>
      <c r="R98" s="21"/>
      <c r="S98" s="23"/>
      <c r="T98" s="24"/>
      <c r="U98" s="22"/>
      <c r="V98" s="24"/>
      <c r="W98" s="22"/>
      <c r="X98" s="24"/>
      <c r="Y98" s="22"/>
      <c r="Z98" s="24"/>
      <c r="AA98" s="22"/>
      <c r="AB98" s="24"/>
      <c r="AC98" s="22"/>
      <c r="AD98" s="24"/>
      <c r="AE98" s="22"/>
      <c r="AF98" s="24"/>
      <c r="AG98" s="22"/>
      <c r="AH98" s="24"/>
      <c r="AI98" s="22"/>
      <c r="AJ98" s="24"/>
      <c r="AK98" s="22"/>
      <c r="AL98" s="24"/>
      <c r="AM98" s="22"/>
      <c r="AN98" s="24"/>
      <c r="AO98" s="22"/>
      <c r="AP98" s="24"/>
      <c r="AQ98" s="22"/>
      <c r="AR98" s="24"/>
      <c r="AS98" s="22"/>
      <c r="AT98" s="24"/>
      <c r="AU98" s="22"/>
    </row>
    <row r="99" spans="1:47" x14ac:dyDescent="0.25">
      <c r="A99" s="5"/>
      <c r="B99" s="31">
        <v>201000174</v>
      </c>
      <c r="C99" s="32" t="s">
        <v>187</v>
      </c>
      <c r="D99" s="26"/>
      <c r="E99" s="47">
        <f t="shared" si="5"/>
        <v>0</v>
      </c>
      <c r="F99" s="48">
        <v>1</v>
      </c>
      <c r="G99" s="28">
        <v>1</v>
      </c>
      <c r="H99" s="21"/>
      <c r="I99" s="18"/>
      <c r="J99" s="21"/>
      <c r="K99" s="22"/>
      <c r="L99" s="21"/>
      <c r="M99" s="23"/>
      <c r="N99" s="21"/>
      <c r="O99" s="22"/>
      <c r="P99" s="21"/>
      <c r="Q99" s="23"/>
      <c r="R99" s="21"/>
      <c r="S99" s="23"/>
      <c r="T99" s="24"/>
      <c r="U99" s="22"/>
      <c r="V99" s="24"/>
      <c r="W99" s="22"/>
      <c r="X99" s="24"/>
      <c r="Y99" s="22"/>
      <c r="Z99" s="24"/>
      <c r="AA99" s="22"/>
      <c r="AB99" s="24"/>
      <c r="AC99" s="22"/>
      <c r="AD99" s="24"/>
      <c r="AE99" s="22"/>
      <c r="AF99" s="24"/>
      <c r="AG99" s="22"/>
      <c r="AH99" s="24"/>
      <c r="AI99" s="22"/>
      <c r="AJ99" s="24"/>
      <c r="AK99" s="22"/>
      <c r="AL99" s="24"/>
      <c r="AM99" s="22"/>
      <c r="AN99" s="24"/>
      <c r="AO99" s="22"/>
      <c r="AP99" s="24"/>
      <c r="AQ99" s="22"/>
      <c r="AR99" s="24"/>
      <c r="AS99" s="22"/>
      <c r="AT99" s="24"/>
      <c r="AU99" s="22"/>
    </row>
    <row r="100" spans="1:47" x14ac:dyDescent="0.25">
      <c r="A100" s="5"/>
      <c r="B100" s="8">
        <v>201000281</v>
      </c>
      <c r="C100" s="4" t="s">
        <v>188</v>
      </c>
      <c r="D100" s="26"/>
      <c r="E100" s="47">
        <f t="shared" si="5"/>
        <v>0</v>
      </c>
      <c r="F100" s="48">
        <v>1</v>
      </c>
      <c r="G100" s="28">
        <v>1</v>
      </c>
      <c r="H100" s="21"/>
      <c r="I100" s="18"/>
      <c r="J100" s="21"/>
      <c r="K100" s="22"/>
      <c r="L100" s="21"/>
      <c r="M100" s="23"/>
      <c r="N100" s="21"/>
      <c r="O100" s="22"/>
      <c r="P100" s="21"/>
      <c r="Q100" s="23"/>
      <c r="R100" s="21"/>
      <c r="S100" s="23"/>
      <c r="T100" s="24"/>
      <c r="U100" s="22"/>
      <c r="V100" s="24"/>
      <c r="W100" s="22"/>
      <c r="X100" s="24"/>
      <c r="Y100" s="22"/>
      <c r="Z100" s="24"/>
      <c r="AA100" s="22"/>
      <c r="AB100" s="24"/>
      <c r="AC100" s="22"/>
      <c r="AD100" s="24"/>
      <c r="AE100" s="22"/>
      <c r="AF100" s="24"/>
      <c r="AG100" s="22"/>
      <c r="AH100" s="24"/>
      <c r="AI100" s="22"/>
      <c r="AJ100" s="24"/>
      <c r="AK100" s="22"/>
      <c r="AL100" s="24"/>
      <c r="AM100" s="22"/>
      <c r="AN100" s="24"/>
      <c r="AO100" s="22"/>
      <c r="AP100" s="24"/>
      <c r="AQ100" s="22"/>
      <c r="AR100" s="24"/>
      <c r="AS100" s="22"/>
      <c r="AT100" s="24"/>
      <c r="AU100" s="22"/>
    </row>
    <row r="101" spans="1:47" x14ac:dyDescent="0.25">
      <c r="A101" s="5"/>
      <c r="B101" s="8">
        <v>700002642</v>
      </c>
      <c r="C101" s="4" t="s">
        <v>189</v>
      </c>
      <c r="D101" s="26"/>
      <c r="E101" s="47">
        <f t="shared" si="5"/>
        <v>0</v>
      </c>
      <c r="F101" s="48">
        <v>1</v>
      </c>
      <c r="G101" s="28">
        <v>1</v>
      </c>
      <c r="H101" s="21"/>
      <c r="I101" s="18"/>
      <c r="J101" s="21"/>
      <c r="K101" s="22"/>
      <c r="L101" s="21"/>
      <c r="M101" s="23"/>
      <c r="N101" s="21"/>
      <c r="O101" s="22"/>
      <c r="P101" s="21"/>
      <c r="Q101" s="23"/>
      <c r="R101" s="21"/>
      <c r="S101" s="23"/>
      <c r="T101" s="24"/>
      <c r="U101" s="22"/>
      <c r="V101" s="24"/>
      <c r="W101" s="22"/>
      <c r="X101" s="24"/>
      <c r="Y101" s="22"/>
      <c r="Z101" s="24"/>
      <c r="AA101" s="22"/>
      <c r="AB101" s="24"/>
      <c r="AC101" s="22"/>
      <c r="AD101" s="24"/>
      <c r="AE101" s="22"/>
      <c r="AF101" s="24"/>
      <c r="AG101" s="22"/>
      <c r="AH101" s="24"/>
      <c r="AI101" s="22"/>
      <c r="AJ101" s="24"/>
      <c r="AK101" s="22"/>
      <c r="AL101" s="24"/>
      <c r="AM101" s="22"/>
      <c r="AN101" s="24"/>
      <c r="AO101" s="22"/>
      <c r="AP101" s="24"/>
      <c r="AQ101" s="22"/>
      <c r="AR101" s="24"/>
      <c r="AS101" s="22"/>
      <c r="AT101" s="24"/>
      <c r="AU101" s="22"/>
    </row>
    <row r="102" spans="1:47" x14ac:dyDescent="0.25">
      <c r="A102" s="5" t="s">
        <v>83</v>
      </c>
      <c r="B102" s="8">
        <v>186002457</v>
      </c>
      <c r="C102" s="32" t="s">
        <v>191</v>
      </c>
      <c r="D102" s="26"/>
      <c r="E102" s="47">
        <f t="shared" si="5"/>
        <v>-1</v>
      </c>
      <c r="F102" s="48">
        <v>2</v>
      </c>
      <c r="G102" s="34">
        <v>1</v>
      </c>
      <c r="H102" s="21"/>
      <c r="I102" s="23"/>
      <c r="J102" s="21"/>
      <c r="K102" s="23"/>
      <c r="L102" s="21"/>
      <c r="M102" s="23"/>
      <c r="N102" s="21"/>
      <c r="O102" s="23"/>
      <c r="P102" s="21"/>
      <c r="Q102" s="23"/>
      <c r="R102" s="21"/>
      <c r="S102" s="23"/>
      <c r="T102" s="24"/>
      <c r="U102" s="22"/>
      <c r="V102" s="24"/>
      <c r="W102" s="22"/>
      <c r="X102" s="24"/>
      <c r="Y102" s="22"/>
      <c r="Z102" s="24"/>
      <c r="AA102" s="22"/>
      <c r="AB102" s="24"/>
      <c r="AC102" s="22"/>
      <c r="AD102" s="24"/>
      <c r="AE102" s="22"/>
      <c r="AF102" s="24"/>
      <c r="AG102" s="22"/>
      <c r="AH102" s="24"/>
      <c r="AI102" s="22"/>
      <c r="AJ102" s="24"/>
      <c r="AK102" s="22"/>
      <c r="AL102" s="24"/>
      <c r="AM102" s="22"/>
      <c r="AN102" s="24"/>
      <c r="AO102" s="22"/>
      <c r="AP102" s="24"/>
      <c r="AQ102" s="22"/>
      <c r="AR102" s="24"/>
      <c r="AS102" s="22"/>
      <c r="AT102" s="24"/>
      <c r="AU102" s="22"/>
    </row>
    <row r="103" spans="1:47" x14ac:dyDescent="0.25">
      <c r="A103" s="5" t="s">
        <v>83</v>
      </c>
      <c r="B103" s="8">
        <v>186005827</v>
      </c>
      <c r="C103" s="4" t="s">
        <v>192</v>
      </c>
      <c r="D103" s="26"/>
      <c r="E103" s="47">
        <f t="shared" si="5"/>
        <v>0</v>
      </c>
      <c r="F103" s="48">
        <v>2</v>
      </c>
      <c r="G103" s="34">
        <v>2</v>
      </c>
      <c r="H103" s="21"/>
      <c r="I103" s="22"/>
      <c r="J103" s="21"/>
      <c r="K103" s="23"/>
      <c r="L103" s="21"/>
      <c r="M103" s="23"/>
      <c r="N103" s="21"/>
      <c r="O103" s="23"/>
      <c r="P103" s="21"/>
      <c r="Q103" s="22"/>
      <c r="R103" s="21"/>
      <c r="S103" s="23"/>
      <c r="T103" s="24"/>
      <c r="U103" s="22"/>
      <c r="V103" s="24"/>
      <c r="W103" s="22"/>
      <c r="X103" s="24"/>
      <c r="Y103" s="22"/>
      <c r="Z103" s="24"/>
      <c r="AA103" s="22"/>
      <c r="AB103" s="24"/>
      <c r="AC103" s="22"/>
      <c r="AD103" s="24"/>
      <c r="AE103" s="22"/>
      <c r="AF103" s="24"/>
      <c r="AG103" s="22"/>
      <c r="AH103" s="24"/>
      <c r="AI103" s="22"/>
      <c r="AJ103" s="24"/>
      <c r="AK103" s="22"/>
      <c r="AL103" s="24"/>
      <c r="AM103" s="22"/>
      <c r="AN103" s="24"/>
      <c r="AO103" s="22"/>
      <c r="AP103" s="24"/>
      <c r="AQ103" s="22"/>
      <c r="AR103" s="24"/>
      <c r="AS103" s="22"/>
      <c r="AT103" s="24"/>
      <c r="AU103" s="22"/>
    </row>
    <row r="104" spans="1:47" x14ac:dyDescent="0.25">
      <c r="A104" s="5" t="s">
        <v>83</v>
      </c>
      <c r="B104" s="8">
        <v>186002127</v>
      </c>
      <c r="C104" s="4" t="s">
        <v>193</v>
      </c>
      <c r="D104" s="26"/>
      <c r="E104" s="47">
        <f t="shared" si="5"/>
        <v>-1</v>
      </c>
      <c r="F104" s="48">
        <v>2</v>
      </c>
      <c r="G104" s="34">
        <v>1</v>
      </c>
      <c r="H104" s="21"/>
      <c r="I104" s="23"/>
      <c r="J104" s="21"/>
      <c r="K104" s="22"/>
      <c r="L104" s="21"/>
      <c r="M104" s="23"/>
      <c r="N104" s="21"/>
      <c r="O104" s="23"/>
      <c r="P104" s="21"/>
      <c r="Q104" s="23"/>
      <c r="R104" s="21"/>
      <c r="S104" s="23"/>
      <c r="T104" s="21"/>
      <c r="U104" s="23"/>
      <c r="V104" s="24"/>
      <c r="W104" s="22"/>
      <c r="X104" s="24"/>
      <c r="Y104" s="22"/>
      <c r="Z104" s="24"/>
      <c r="AA104" s="22"/>
      <c r="AB104" s="24"/>
      <c r="AC104" s="22"/>
      <c r="AD104" s="24"/>
      <c r="AE104" s="22"/>
      <c r="AF104" s="24"/>
      <c r="AG104" s="22"/>
      <c r="AH104" s="24"/>
      <c r="AI104" s="22"/>
      <c r="AJ104" s="24"/>
      <c r="AK104" s="22"/>
      <c r="AL104" s="24"/>
      <c r="AM104" s="22"/>
      <c r="AN104" s="24"/>
      <c r="AO104" s="22"/>
      <c r="AP104" s="24"/>
      <c r="AQ104" s="22"/>
      <c r="AR104" s="24"/>
      <c r="AS104" s="22"/>
      <c r="AT104" s="24"/>
      <c r="AU104" s="22"/>
    </row>
    <row r="105" spans="1:47" x14ac:dyDescent="0.25">
      <c r="A105" s="5" t="s">
        <v>83</v>
      </c>
      <c r="B105" s="8">
        <v>186002128</v>
      </c>
      <c r="C105" s="4" t="s">
        <v>194</v>
      </c>
      <c r="D105" s="26"/>
      <c r="E105" s="47">
        <f t="shared" si="5"/>
        <v>-1</v>
      </c>
      <c r="F105" s="48">
        <v>2</v>
      </c>
      <c r="G105" s="34">
        <v>1</v>
      </c>
      <c r="H105" s="21"/>
      <c r="I105" s="23"/>
      <c r="J105" s="21"/>
      <c r="K105" s="22"/>
      <c r="L105" s="21"/>
      <c r="M105" s="23"/>
      <c r="N105" s="21"/>
      <c r="O105" s="23"/>
      <c r="P105" s="21"/>
      <c r="Q105" s="23"/>
      <c r="R105" s="21"/>
      <c r="S105" s="23"/>
      <c r="T105" s="21"/>
      <c r="U105" s="23"/>
      <c r="V105" s="24"/>
      <c r="W105" s="22"/>
      <c r="X105" s="24"/>
      <c r="Y105" s="22"/>
      <c r="Z105" s="24"/>
      <c r="AA105" s="22"/>
      <c r="AB105" s="24"/>
      <c r="AC105" s="22"/>
      <c r="AD105" s="24"/>
      <c r="AE105" s="22"/>
      <c r="AF105" s="24"/>
      <c r="AG105" s="22"/>
      <c r="AH105" s="24"/>
      <c r="AI105" s="22"/>
      <c r="AJ105" s="24"/>
      <c r="AK105" s="22"/>
      <c r="AL105" s="24"/>
      <c r="AM105" s="22"/>
      <c r="AN105" s="24"/>
      <c r="AO105" s="22"/>
      <c r="AP105" s="24"/>
      <c r="AQ105" s="22"/>
      <c r="AR105" s="24"/>
      <c r="AS105" s="22"/>
      <c r="AT105" s="24"/>
      <c r="AU105" s="22"/>
    </row>
    <row r="106" spans="1:47" x14ac:dyDescent="0.25">
      <c r="A106" s="5" t="s">
        <v>84</v>
      </c>
      <c r="B106" s="8">
        <v>186003031</v>
      </c>
      <c r="C106" s="4" t="s">
        <v>195</v>
      </c>
      <c r="D106" s="26"/>
      <c r="E106" s="47">
        <f t="shared" si="5"/>
        <v>0</v>
      </c>
      <c r="F106" s="48">
        <v>12</v>
      </c>
      <c r="G106" s="34">
        <f>24+I106+K106+M106</f>
        <v>22</v>
      </c>
      <c r="H106" s="21">
        <v>43844</v>
      </c>
      <c r="I106" s="23">
        <v>-1</v>
      </c>
      <c r="J106" s="21">
        <v>43906</v>
      </c>
      <c r="K106" s="23">
        <v>-1</v>
      </c>
      <c r="L106" s="21"/>
      <c r="M106" s="23"/>
      <c r="N106" s="21"/>
      <c r="O106" s="22"/>
      <c r="P106" s="21"/>
      <c r="Q106" s="23"/>
      <c r="R106" s="21"/>
      <c r="S106" s="23"/>
      <c r="T106" s="21"/>
      <c r="U106" s="23"/>
      <c r="V106" s="30"/>
      <c r="W106" s="22"/>
      <c r="X106" s="24"/>
      <c r="Y106" s="22"/>
      <c r="Z106" s="24"/>
      <c r="AA106" s="22"/>
      <c r="AB106" s="24"/>
      <c r="AC106" s="22"/>
      <c r="AD106" s="24"/>
      <c r="AE106" s="22"/>
      <c r="AF106" s="24"/>
      <c r="AG106" s="22"/>
      <c r="AH106" s="24"/>
      <c r="AI106" s="22"/>
      <c r="AJ106" s="24"/>
      <c r="AK106" s="22"/>
      <c r="AL106" s="24"/>
      <c r="AM106" s="22"/>
      <c r="AN106" s="24"/>
      <c r="AO106" s="22"/>
      <c r="AP106" s="24"/>
      <c r="AQ106" s="22"/>
      <c r="AR106" s="24"/>
      <c r="AS106" s="22"/>
      <c r="AT106" s="24"/>
      <c r="AU106" s="22"/>
    </row>
    <row r="107" spans="1:47" x14ac:dyDescent="0.25">
      <c r="A107" s="5"/>
      <c r="B107" s="8">
        <v>700003741</v>
      </c>
      <c r="C107" s="4" t="s">
        <v>284</v>
      </c>
      <c r="D107" s="26" t="s">
        <v>285</v>
      </c>
      <c r="E107" s="47">
        <f>IF(G107-F107&gt;0,0,G107-F107)</f>
        <v>0</v>
      </c>
      <c r="F107" s="48">
        <v>6</v>
      </c>
      <c r="G107" s="34">
        <v>6</v>
      </c>
      <c r="H107" s="21"/>
      <c r="I107" s="22"/>
      <c r="J107" s="21"/>
      <c r="K107" s="23"/>
      <c r="L107" s="21"/>
      <c r="M107" s="23"/>
      <c r="N107" s="21"/>
      <c r="O107" s="23"/>
      <c r="P107" s="21"/>
      <c r="Q107" s="22"/>
      <c r="R107" s="21"/>
      <c r="S107" s="23"/>
      <c r="T107" s="24"/>
      <c r="U107" s="22"/>
      <c r="V107" s="24"/>
      <c r="W107" s="22"/>
      <c r="X107" s="24"/>
      <c r="Y107" s="22"/>
      <c r="Z107" s="24"/>
      <c r="AA107" s="22"/>
      <c r="AB107" s="24"/>
      <c r="AC107" s="22"/>
      <c r="AD107" s="24"/>
      <c r="AE107" s="22"/>
      <c r="AF107" s="24"/>
      <c r="AG107" s="22"/>
      <c r="AH107" s="24"/>
      <c r="AI107" s="22"/>
      <c r="AJ107" s="24"/>
      <c r="AK107" s="22"/>
      <c r="AL107" s="24"/>
      <c r="AM107" s="22"/>
      <c r="AN107" s="24"/>
      <c r="AO107" s="22"/>
      <c r="AP107" s="24"/>
      <c r="AQ107" s="22"/>
      <c r="AR107" s="24"/>
      <c r="AS107" s="22"/>
      <c r="AT107" s="24"/>
      <c r="AU107" s="22"/>
    </row>
    <row r="108" spans="1:47" x14ac:dyDescent="0.25">
      <c r="A108" s="5" t="s">
        <v>84</v>
      </c>
      <c r="B108" s="8" t="s">
        <v>197</v>
      </c>
      <c r="C108" s="4" t="s">
        <v>198</v>
      </c>
      <c r="D108" s="26"/>
      <c r="E108" s="47" t="str">
        <f t="shared" si="4"/>
        <v/>
      </c>
      <c r="F108" s="48"/>
      <c r="G108" s="28">
        <v>0</v>
      </c>
      <c r="H108" s="21"/>
      <c r="I108" s="18"/>
      <c r="J108" s="21"/>
      <c r="K108" s="23"/>
      <c r="L108" s="24"/>
      <c r="M108" s="22"/>
      <c r="N108" s="24"/>
      <c r="O108" s="22"/>
      <c r="P108" s="21"/>
      <c r="Q108" s="22"/>
      <c r="R108" s="21"/>
      <c r="S108" s="23"/>
      <c r="T108" s="24"/>
      <c r="U108" s="22"/>
      <c r="V108" s="24"/>
      <c r="W108" s="22"/>
      <c r="X108" s="24"/>
      <c r="Y108" s="22"/>
      <c r="Z108" s="24"/>
      <c r="AA108" s="22"/>
      <c r="AB108" s="24"/>
      <c r="AC108" s="22"/>
      <c r="AD108" s="24"/>
      <c r="AE108" s="22"/>
      <c r="AF108" s="24"/>
      <c r="AG108" s="22"/>
      <c r="AH108" s="24"/>
      <c r="AI108" s="22"/>
      <c r="AJ108" s="24"/>
      <c r="AK108" s="22"/>
      <c r="AL108" s="24"/>
      <c r="AM108" s="22"/>
      <c r="AN108" s="24"/>
      <c r="AO108" s="22"/>
      <c r="AP108" s="24"/>
      <c r="AQ108" s="22"/>
      <c r="AR108" s="24"/>
      <c r="AS108" s="22"/>
      <c r="AT108" s="24"/>
      <c r="AU108" s="22"/>
    </row>
    <row r="109" spans="1:47" x14ac:dyDescent="0.25">
      <c r="A109" s="5" t="s">
        <v>83</v>
      </c>
      <c r="B109" s="8" t="s">
        <v>199</v>
      </c>
      <c r="C109" s="4" t="s">
        <v>200</v>
      </c>
      <c r="D109" s="26"/>
      <c r="E109" s="47" t="str">
        <f t="shared" si="4"/>
        <v/>
      </c>
      <c r="F109" s="48"/>
      <c r="G109" s="28">
        <v>1</v>
      </c>
      <c r="H109" s="21"/>
      <c r="I109" s="18"/>
      <c r="J109" s="21"/>
      <c r="K109" s="23"/>
      <c r="L109" s="24"/>
      <c r="M109" s="22"/>
      <c r="N109" s="24"/>
      <c r="O109" s="22"/>
      <c r="P109" s="21"/>
      <c r="Q109" s="22"/>
      <c r="R109" s="21"/>
      <c r="S109" s="23"/>
      <c r="T109" s="24"/>
      <c r="U109" s="22"/>
      <c r="V109" s="24"/>
      <c r="W109" s="22"/>
      <c r="X109" s="24"/>
      <c r="Y109" s="22"/>
      <c r="Z109" s="24"/>
      <c r="AA109" s="22"/>
      <c r="AB109" s="24"/>
      <c r="AC109" s="22"/>
      <c r="AD109" s="24"/>
      <c r="AE109" s="22"/>
      <c r="AF109" s="24"/>
      <c r="AG109" s="22"/>
      <c r="AH109" s="24"/>
      <c r="AI109" s="22"/>
      <c r="AJ109" s="24"/>
      <c r="AK109" s="22"/>
      <c r="AL109" s="24"/>
      <c r="AM109" s="22"/>
      <c r="AN109" s="24"/>
      <c r="AO109" s="22"/>
      <c r="AP109" s="24"/>
      <c r="AQ109" s="22"/>
      <c r="AR109" s="24"/>
      <c r="AS109" s="22"/>
      <c r="AT109" s="24"/>
      <c r="AU109" s="22"/>
    </row>
    <row r="110" spans="1:47" x14ac:dyDescent="0.25">
      <c r="A110" s="5" t="s">
        <v>83</v>
      </c>
      <c r="B110" s="8" t="s">
        <v>201</v>
      </c>
      <c r="C110" s="4" t="s">
        <v>202</v>
      </c>
      <c r="D110" s="26"/>
      <c r="E110" s="47" t="str">
        <f t="shared" si="4"/>
        <v/>
      </c>
      <c r="F110" s="48"/>
      <c r="G110" s="28">
        <v>0</v>
      </c>
      <c r="H110" s="21"/>
      <c r="I110" s="18"/>
      <c r="J110" s="21"/>
      <c r="K110" s="23"/>
      <c r="L110" s="24"/>
      <c r="M110" s="22"/>
      <c r="N110" s="24"/>
      <c r="O110" s="22"/>
      <c r="P110" s="21"/>
      <c r="Q110" s="22"/>
      <c r="R110" s="21"/>
      <c r="S110" s="23"/>
      <c r="T110" s="24"/>
      <c r="U110" s="22"/>
      <c r="V110" s="24"/>
      <c r="W110" s="22"/>
      <c r="X110" s="24"/>
      <c r="Y110" s="22"/>
      <c r="Z110" s="24"/>
      <c r="AA110" s="22"/>
      <c r="AB110" s="24"/>
      <c r="AC110" s="22"/>
      <c r="AD110" s="24"/>
      <c r="AE110" s="22"/>
      <c r="AF110" s="24"/>
      <c r="AG110" s="22"/>
      <c r="AH110" s="24"/>
      <c r="AI110" s="22"/>
      <c r="AJ110" s="24"/>
      <c r="AK110" s="22"/>
      <c r="AL110" s="24"/>
      <c r="AM110" s="22"/>
      <c r="AN110" s="24"/>
      <c r="AO110" s="22"/>
      <c r="AP110" s="24"/>
      <c r="AQ110" s="22"/>
      <c r="AR110" s="24"/>
      <c r="AS110" s="22"/>
      <c r="AT110" s="24"/>
      <c r="AU110" s="22"/>
    </row>
    <row r="111" spans="1:47" x14ac:dyDescent="0.25">
      <c r="A111" s="5"/>
      <c r="B111" s="8">
        <v>6070945</v>
      </c>
      <c r="C111" s="4" t="s">
        <v>203</v>
      </c>
      <c r="D111" s="26"/>
      <c r="E111" s="47" t="str">
        <f t="shared" si="4"/>
        <v/>
      </c>
      <c r="F111" s="48"/>
      <c r="G111" s="28">
        <v>3</v>
      </c>
      <c r="H111" s="21"/>
      <c r="I111" s="18"/>
      <c r="J111" s="24"/>
      <c r="K111" s="22"/>
      <c r="L111" s="24"/>
      <c r="M111" s="22"/>
      <c r="N111" s="24"/>
      <c r="O111" s="22"/>
      <c r="P111" s="21"/>
      <c r="Q111" s="22"/>
      <c r="R111" s="21"/>
      <c r="S111" s="23"/>
      <c r="T111" s="24"/>
      <c r="U111" s="22"/>
      <c r="V111" s="24"/>
      <c r="W111" s="22"/>
      <c r="X111" s="24"/>
      <c r="Y111" s="22"/>
      <c r="Z111" s="24"/>
      <c r="AA111" s="22"/>
      <c r="AB111" s="24"/>
      <c r="AC111" s="22"/>
      <c r="AD111" s="24"/>
      <c r="AE111" s="22"/>
      <c r="AF111" s="24"/>
      <c r="AG111" s="22"/>
      <c r="AH111" s="24"/>
      <c r="AI111" s="22"/>
      <c r="AJ111" s="24"/>
      <c r="AK111" s="22"/>
      <c r="AL111" s="24"/>
      <c r="AM111" s="22"/>
      <c r="AN111" s="24"/>
      <c r="AO111" s="22"/>
      <c r="AP111" s="24"/>
      <c r="AQ111" s="22"/>
      <c r="AR111" s="24"/>
      <c r="AS111" s="22"/>
      <c r="AT111" s="24"/>
      <c r="AU111" s="22"/>
    </row>
    <row r="112" spans="1:47" x14ac:dyDescent="0.25">
      <c r="A112" s="5"/>
      <c r="B112" s="8">
        <v>7714898</v>
      </c>
      <c r="C112" s="4" t="s">
        <v>204</v>
      </c>
      <c r="D112" s="26"/>
      <c r="E112" s="47" t="str">
        <f t="shared" si="4"/>
        <v/>
      </c>
      <c r="F112" s="48"/>
      <c r="G112" s="28">
        <v>5</v>
      </c>
      <c r="H112" s="21"/>
      <c r="I112" s="18"/>
      <c r="J112" s="24"/>
      <c r="K112" s="22"/>
      <c r="L112" s="24"/>
      <c r="M112" s="22"/>
      <c r="N112" s="24"/>
      <c r="O112" s="22"/>
      <c r="P112" s="21"/>
      <c r="Q112" s="22"/>
      <c r="R112" s="21"/>
      <c r="S112" s="23"/>
      <c r="T112" s="24"/>
      <c r="U112" s="22"/>
      <c r="V112" s="24"/>
      <c r="W112" s="22"/>
      <c r="X112" s="24"/>
      <c r="Y112" s="22"/>
      <c r="Z112" s="24"/>
      <c r="AA112" s="22"/>
      <c r="AB112" s="24"/>
      <c r="AC112" s="22"/>
      <c r="AD112" s="24"/>
      <c r="AE112" s="22"/>
      <c r="AF112" s="24"/>
      <c r="AG112" s="22"/>
      <c r="AH112" s="24"/>
      <c r="AI112" s="22"/>
      <c r="AJ112" s="24"/>
      <c r="AK112" s="22"/>
      <c r="AL112" s="24"/>
      <c r="AM112" s="22"/>
      <c r="AN112" s="24"/>
      <c r="AO112" s="22"/>
      <c r="AP112" s="24"/>
      <c r="AQ112" s="22"/>
      <c r="AR112" s="24"/>
      <c r="AS112" s="22"/>
      <c r="AT112" s="24"/>
      <c r="AU112" s="22"/>
    </row>
    <row r="113" spans="1:47" x14ac:dyDescent="0.25">
      <c r="A113" s="5"/>
      <c r="B113" s="8">
        <v>7715071</v>
      </c>
      <c r="C113" s="4" t="s">
        <v>205</v>
      </c>
      <c r="D113" s="26"/>
      <c r="E113" s="47" t="str">
        <f t="shared" si="4"/>
        <v/>
      </c>
      <c r="F113" s="48"/>
      <c r="G113" s="28">
        <v>5</v>
      </c>
      <c r="H113" s="21"/>
      <c r="I113" s="18"/>
      <c r="J113" s="24"/>
      <c r="K113" s="22"/>
      <c r="L113" s="24"/>
      <c r="M113" s="22"/>
      <c r="N113" s="24"/>
      <c r="O113" s="22"/>
      <c r="P113" s="21"/>
      <c r="Q113" s="22"/>
      <c r="R113" s="21"/>
      <c r="S113" s="23"/>
      <c r="T113" s="24"/>
      <c r="U113" s="22"/>
      <c r="V113" s="24"/>
      <c r="W113" s="22"/>
      <c r="X113" s="24"/>
      <c r="Y113" s="22"/>
      <c r="Z113" s="24"/>
      <c r="AA113" s="22"/>
      <c r="AB113" s="24"/>
      <c r="AC113" s="22"/>
      <c r="AD113" s="24"/>
      <c r="AE113" s="22"/>
      <c r="AF113" s="24"/>
      <c r="AG113" s="22"/>
      <c r="AH113" s="24"/>
      <c r="AI113" s="22"/>
      <c r="AJ113" s="24"/>
      <c r="AK113" s="22"/>
      <c r="AL113" s="24"/>
      <c r="AM113" s="22"/>
      <c r="AN113" s="24"/>
      <c r="AO113" s="22"/>
      <c r="AP113" s="24"/>
      <c r="AQ113" s="22"/>
      <c r="AR113" s="24"/>
      <c r="AS113" s="22"/>
      <c r="AT113" s="24"/>
      <c r="AU113" s="22"/>
    </row>
    <row r="114" spans="1:47" x14ac:dyDescent="0.25">
      <c r="A114" s="5"/>
      <c r="B114" s="8">
        <v>700003811</v>
      </c>
      <c r="C114" s="4" t="s">
        <v>206</v>
      </c>
      <c r="D114" s="26"/>
      <c r="E114" s="47" t="str">
        <f t="shared" si="4"/>
        <v/>
      </c>
      <c r="F114" s="48"/>
      <c r="G114" s="28">
        <v>16</v>
      </c>
      <c r="H114" s="21"/>
      <c r="I114" s="18"/>
      <c r="J114" s="24"/>
      <c r="K114" s="22"/>
      <c r="L114" s="24"/>
      <c r="M114" s="22"/>
      <c r="N114" s="24"/>
      <c r="O114" s="22"/>
      <c r="P114" s="21"/>
      <c r="Q114" s="22"/>
      <c r="R114" s="21"/>
      <c r="S114" s="23"/>
      <c r="T114" s="24"/>
      <c r="U114" s="22"/>
      <c r="V114" s="24"/>
      <c r="W114" s="22"/>
      <c r="X114" s="24"/>
      <c r="Y114" s="22"/>
      <c r="Z114" s="24"/>
      <c r="AA114" s="22"/>
      <c r="AB114" s="24"/>
      <c r="AC114" s="22"/>
      <c r="AD114" s="24"/>
      <c r="AE114" s="22"/>
      <c r="AF114" s="24"/>
      <c r="AG114" s="22"/>
      <c r="AH114" s="24"/>
      <c r="AI114" s="22"/>
      <c r="AJ114" s="24"/>
      <c r="AK114" s="22"/>
      <c r="AL114" s="24"/>
      <c r="AM114" s="22"/>
      <c r="AN114" s="24"/>
      <c r="AO114" s="22"/>
      <c r="AP114" s="24"/>
      <c r="AQ114" s="22"/>
      <c r="AR114" s="24"/>
      <c r="AS114" s="22"/>
      <c r="AT114" s="24"/>
      <c r="AU114" s="22"/>
    </row>
    <row r="115" spans="1:47" x14ac:dyDescent="0.25">
      <c r="A115" s="5"/>
      <c r="B115" s="8" t="s">
        <v>207</v>
      </c>
      <c r="C115" s="33" t="s">
        <v>208</v>
      </c>
      <c r="D115" s="26"/>
      <c r="E115" s="47" t="str">
        <f t="shared" si="4"/>
        <v/>
      </c>
      <c r="F115" s="48"/>
      <c r="G115" s="28">
        <v>12</v>
      </c>
      <c r="H115" s="21"/>
      <c r="I115" s="18"/>
      <c r="J115" s="24"/>
      <c r="K115" s="22"/>
      <c r="L115" s="24"/>
      <c r="M115" s="22"/>
      <c r="N115" s="24"/>
      <c r="O115" s="22"/>
      <c r="P115" s="21"/>
      <c r="Q115" s="22"/>
      <c r="R115" s="21"/>
      <c r="S115" s="23"/>
      <c r="T115" s="24"/>
      <c r="U115" s="22"/>
      <c r="V115" s="24"/>
      <c r="W115" s="22"/>
      <c r="X115" s="24"/>
      <c r="Y115" s="22"/>
      <c r="Z115" s="24"/>
      <c r="AA115" s="22"/>
      <c r="AB115" s="24"/>
      <c r="AC115" s="22"/>
      <c r="AD115" s="24"/>
      <c r="AE115" s="22"/>
      <c r="AF115" s="24"/>
      <c r="AG115" s="22"/>
      <c r="AH115" s="24"/>
      <c r="AI115" s="22"/>
      <c r="AJ115" s="24"/>
      <c r="AK115" s="22"/>
      <c r="AL115" s="24"/>
      <c r="AM115" s="22"/>
      <c r="AN115" s="24"/>
      <c r="AO115" s="22"/>
      <c r="AP115" s="24"/>
      <c r="AQ115" s="22"/>
      <c r="AR115" s="24"/>
      <c r="AS115" s="22"/>
      <c r="AT115" s="24"/>
      <c r="AU115" s="22"/>
    </row>
    <row r="116" spans="1:47" x14ac:dyDescent="0.25">
      <c r="A116" s="5"/>
      <c r="B116" s="8" t="s">
        <v>209</v>
      </c>
      <c r="C116" s="4" t="s">
        <v>210</v>
      </c>
      <c r="D116" s="26"/>
      <c r="E116" s="47" t="str">
        <f t="shared" si="4"/>
        <v/>
      </c>
      <c r="F116" s="48"/>
      <c r="G116" s="28">
        <v>2</v>
      </c>
      <c r="H116" s="21"/>
      <c r="I116" s="18"/>
      <c r="J116" s="24"/>
      <c r="K116" s="22"/>
      <c r="L116" s="24"/>
      <c r="M116" s="22"/>
      <c r="N116" s="24"/>
      <c r="O116" s="22"/>
      <c r="P116" s="21"/>
      <c r="Q116" s="22"/>
      <c r="R116" s="21"/>
      <c r="S116" s="23"/>
      <c r="T116" s="24"/>
      <c r="U116" s="22"/>
      <c r="V116" s="24"/>
      <c r="W116" s="22"/>
      <c r="X116" s="24"/>
      <c r="Y116" s="22"/>
      <c r="Z116" s="24"/>
      <c r="AA116" s="22"/>
      <c r="AB116" s="24"/>
      <c r="AC116" s="22"/>
      <c r="AD116" s="24"/>
      <c r="AE116" s="22"/>
      <c r="AF116" s="24"/>
      <c r="AG116" s="22"/>
      <c r="AH116" s="24"/>
      <c r="AI116" s="22"/>
      <c r="AJ116" s="24"/>
      <c r="AK116" s="22"/>
      <c r="AL116" s="24"/>
      <c r="AM116" s="22"/>
      <c r="AN116" s="24"/>
      <c r="AO116" s="22"/>
      <c r="AP116" s="24"/>
      <c r="AQ116" s="22"/>
      <c r="AR116" s="24"/>
      <c r="AS116" s="22"/>
      <c r="AT116" s="24"/>
      <c r="AU116" s="22"/>
    </row>
    <row r="117" spans="1:47" x14ac:dyDescent="0.25">
      <c r="A117" s="5"/>
      <c r="B117" s="8" t="s">
        <v>211</v>
      </c>
      <c r="C117" s="4" t="s">
        <v>212</v>
      </c>
      <c r="D117" s="26"/>
      <c r="E117" s="47" t="str">
        <f t="shared" si="4"/>
        <v/>
      </c>
      <c r="F117" s="48"/>
      <c r="G117" s="28">
        <v>2</v>
      </c>
      <c r="H117" s="21"/>
      <c r="I117" s="18"/>
      <c r="J117" s="24"/>
      <c r="K117" s="22"/>
      <c r="L117" s="24"/>
      <c r="M117" s="22"/>
      <c r="N117" s="24"/>
      <c r="O117" s="22"/>
      <c r="P117" s="21"/>
      <c r="Q117" s="22"/>
      <c r="R117" s="21"/>
      <c r="S117" s="23"/>
      <c r="T117" s="24"/>
      <c r="U117" s="22"/>
      <c r="V117" s="24"/>
      <c r="W117" s="22"/>
      <c r="X117" s="24"/>
      <c r="Y117" s="22"/>
      <c r="Z117" s="24"/>
      <c r="AA117" s="22"/>
      <c r="AB117" s="24"/>
      <c r="AC117" s="22"/>
      <c r="AD117" s="24"/>
      <c r="AE117" s="22"/>
      <c r="AF117" s="24"/>
      <c r="AG117" s="22"/>
      <c r="AH117" s="24"/>
      <c r="AI117" s="22"/>
      <c r="AJ117" s="24"/>
      <c r="AK117" s="22"/>
      <c r="AL117" s="24"/>
      <c r="AM117" s="22"/>
      <c r="AN117" s="24"/>
      <c r="AO117" s="22"/>
      <c r="AP117" s="24"/>
      <c r="AQ117" s="22"/>
      <c r="AR117" s="24"/>
      <c r="AS117" s="22"/>
      <c r="AT117" s="24"/>
      <c r="AU117" s="22"/>
    </row>
    <row r="118" spans="1:47" x14ac:dyDescent="0.25">
      <c r="A118" s="5"/>
      <c r="B118" s="8" t="s">
        <v>213</v>
      </c>
      <c r="C118" s="4" t="s">
        <v>214</v>
      </c>
      <c r="D118" s="26"/>
      <c r="E118" s="47" t="str">
        <f t="shared" si="4"/>
        <v/>
      </c>
      <c r="F118" s="48"/>
      <c r="G118" s="28">
        <v>10</v>
      </c>
      <c r="H118" s="21"/>
      <c r="I118" s="18"/>
      <c r="J118" s="24"/>
      <c r="K118" s="22"/>
      <c r="L118" s="24"/>
      <c r="M118" s="22"/>
      <c r="N118" s="24"/>
      <c r="O118" s="22"/>
      <c r="P118" s="21"/>
      <c r="Q118" s="22"/>
      <c r="R118" s="21"/>
      <c r="S118" s="23"/>
      <c r="T118" s="24"/>
      <c r="U118" s="22"/>
      <c r="V118" s="24"/>
      <c r="W118" s="22"/>
      <c r="X118" s="24"/>
      <c r="Y118" s="22"/>
      <c r="Z118" s="24"/>
      <c r="AA118" s="22"/>
      <c r="AB118" s="24"/>
      <c r="AC118" s="22"/>
      <c r="AD118" s="24"/>
      <c r="AE118" s="22"/>
      <c r="AF118" s="24"/>
      <c r="AG118" s="22"/>
      <c r="AH118" s="24"/>
      <c r="AI118" s="22"/>
      <c r="AJ118" s="24"/>
      <c r="AK118" s="22"/>
      <c r="AL118" s="24"/>
      <c r="AM118" s="22"/>
      <c r="AN118" s="24"/>
      <c r="AO118" s="22"/>
      <c r="AP118" s="24"/>
      <c r="AQ118" s="22"/>
      <c r="AR118" s="24"/>
      <c r="AS118" s="22"/>
      <c r="AT118" s="24"/>
      <c r="AU118" s="22"/>
    </row>
    <row r="119" spans="1:47" x14ac:dyDescent="0.25">
      <c r="A119" s="5"/>
      <c r="B119" s="8" t="s">
        <v>215</v>
      </c>
      <c r="C119" s="4" t="s">
        <v>216</v>
      </c>
      <c r="D119" s="26"/>
      <c r="E119" s="47" t="str">
        <f t="shared" si="4"/>
        <v/>
      </c>
      <c r="F119" s="48"/>
      <c r="G119" s="28">
        <v>7</v>
      </c>
      <c r="H119" s="21"/>
      <c r="I119" s="18"/>
      <c r="J119" s="24"/>
      <c r="K119" s="22"/>
      <c r="L119" s="24"/>
      <c r="M119" s="22"/>
      <c r="N119" s="24"/>
      <c r="O119" s="22"/>
      <c r="P119" s="21"/>
      <c r="Q119" s="22"/>
      <c r="R119" s="21"/>
      <c r="S119" s="23"/>
      <c r="T119" s="24"/>
      <c r="U119" s="22"/>
      <c r="V119" s="24"/>
      <c r="W119" s="22"/>
      <c r="X119" s="24"/>
      <c r="Y119" s="22"/>
      <c r="Z119" s="24"/>
      <c r="AA119" s="22"/>
      <c r="AB119" s="24"/>
      <c r="AC119" s="22"/>
      <c r="AD119" s="24"/>
      <c r="AE119" s="22"/>
      <c r="AF119" s="24"/>
      <c r="AG119" s="22"/>
      <c r="AH119" s="24"/>
      <c r="AI119" s="22"/>
      <c r="AJ119" s="24"/>
      <c r="AK119" s="22"/>
      <c r="AL119" s="24"/>
      <c r="AM119" s="22"/>
      <c r="AN119" s="24"/>
      <c r="AO119" s="22"/>
      <c r="AP119" s="24"/>
      <c r="AQ119" s="22"/>
      <c r="AR119" s="24"/>
      <c r="AS119" s="22"/>
      <c r="AT119" s="24"/>
      <c r="AU119" s="22"/>
    </row>
    <row r="120" spans="1:47" x14ac:dyDescent="0.25">
      <c r="A120" s="5"/>
      <c r="B120" s="8"/>
      <c r="C120" s="4" t="s">
        <v>217</v>
      </c>
      <c r="D120" s="26"/>
      <c r="E120" s="47" t="str">
        <f t="shared" si="4"/>
        <v/>
      </c>
      <c r="F120" s="48"/>
      <c r="G120" s="28">
        <v>1</v>
      </c>
      <c r="H120" s="21"/>
      <c r="I120" s="18"/>
      <c r="J120" s="24"/>
      <c r="K120" s="22"/>
      <c r="L120" s="24"/>
      <c r="M120" s="22"/>
      <c r="N120" s="24"/>
      <c r="O120" s="22"/>
      <c r="P120" s="21"/>
      <c r="Q120" s="22"/>
      <c r="R120" s="21"/>
      <c r="S120" s="23"/>
      <c r="T120" s="24"/>
      <c r="U120" s="22"/>
      <c r="V120" s="24"/>
      <c r="W120" s="22"/>
      <c r="X120" s="24"/>
      <c r="Y120" s="22"/>
      <c r="Z120" s="24"/>
      <c r="AA120" s="22"/>
      <c r="AB120" s="24"/>
      <c r="AC120" s="22"/>
      <c r="AD120" s="24"/>
      <c r="AE120" s="22"/>
      <c r="AF120" s="24"/>
      <c r="AG120" s="22"/>
      <c r="AH120" s="24"/>
      <c r="AI120" s="22"/>
      <c r="AJ120" s="24"/>
      <c r="AK120" s="22"/>
      <c r="AL120" s="24"/>
      <c r="AM120" s="22"/>
      <c r="AN120" s="24"/>
      <c r="AO120" s="22"/>
      <c r="AP120" s="24"/>
      <c r="AQ120" s="22"/>
      <c r="AR120" s="24"/>
      <c r="AS120" s="22"/>
      <c r="AT120" s="24"/>
      <c r="AU120" s="22"/>
    </row>
    <row r="121" spans="1:47" x14ac:dyDescent="0.25">
      <c r="A121" s="5"/>
      <c r="B121" s="8"/>
      <c r="C121" s="4" t="s">
        <v>218</v>
      </c>
      <c r="D121" s="26"/>
      <c r="E121" s="47" t="str">
        <f t="shared" si="4"/>
        <v/>
      </c>
      <c r="F121" s="48"/>
      <c r="G121" s="28">
        <v>1</v>
      </c>
      <c r="H121" s="21"/>
      <c r="I121" s="18"/>
      <c r="J121" s="24"/>
      <c r="K121" s="22"/>
      <c r="L121" s="24"/>
      <c r="M121" s="22"/>
      <c r="N121" s="24"/>
      <c r="O121" s="22"/>
      <c r="P121" s="21"/>
      <c r="Q121" s="22"/>
      <c r="R121" s="21"/>
      <c r="S121" s="23"/>
      <c r="T121" s="24"/>
      <c r="U121" s="22"/>
      <c r="V121" s="24"/>
      <c r="W121" s="22"/>
      <c r="X121" s="24"/>
      <c r="Y121" s="22"/>
      <c r="Z121" s="24"/>
      <c r="AA121" s="22"/>
      <c r="AB121" s="24"/>
      <c r="AC121" s="22"/>
      <c r="AD121" s="24"/>
      <c r="AE121" s="22"/>
      <c r="AF121" s="24"/>
      <c r="AG121" s="22"/>
      <c r="AH121" s="24"/>
      <c r="AI121" s="22"/>
      <c r="AJ121" s="24"/>
      <c r="AK121" s="22"/>
      <c r="AL121" s="24"/>
      <c r="AM121" s="22"/>
      <c r="AN121" s="24"/>
      <c r="AO121" s="22"/>
      <c r="AP121" s="24"/>
      <c r="AQ121" s="22"/>
      <c r="AR121" s="24"/>
      <c r="AS121" s="22"/>
      <c r="AT121" s="24"/>
      <c r="AU121" s="22"/>
    </row>
    <row r="122" spans="1:47" x14ac:dyDescent="0.25">
      <c r="A122" s="5"/>
      <c r="B122" s="8"/>
      <c r="C122" s="4" t="s">
        <v>219</v>
      </c>
      <c r="D122" s="26"/>
      <c r="E122" s="47" t="str">
        <f t="shared" si="4"/>
        <v/>
      </c>
      <c r="F122" s="48"/>
      <c r="G122" s="28">
        <v>1</v>
      </c>
      <c r="H122" s="21"/>
      <c r="I122" s="18"/>
      <c r="J122" s="24"/>
      <c r="K122" s="22"/>
      <c r="L122" s="24"/>
      <c r="M122" s="22"/>
      <c r="N122" s="24"/>
      <c r="O122" s="22"/>
      <c r="P122" s="21"/>
      <c r="Q122" s="22"/>
      <c r="R122" s="21"/>
      <c r="S122" s="23"/>
      <c r="T122" s="24"/>
      <c r="U122" s="22"/>
      <c r="V122" s="24"/>
      <c r="W122" s="22"/>
      <c r="X122" s="24"/>
      <c r="Y122" s="22"/>
      <c r="Z122" s="24"/>
      <c r="AA122" s="22"/>
      <c r="AB122" s="24"/>
      <c r="AC122" s="22"/>
      <c r="AD122" s="24"/>
      <c r="AE122" s="22"/>
      <c r="AF122" s="24"/>
      <c r="AG122" s="22"/>
      <c r="AH122" s="24"/>
      <c r="AI122" s="22"/>
      <c r="AJ122" s="24"/>
      <c r="AK122" s="22"/>
      <c r="AL122" s="24"/>
      <c r="AM122" s="22"/>
      <c r="AN122" s="24"/>
      <c r="AO122" s="22"/>
      <c r="AP122" s="24"/>
      <c r="AQ122" s="22"/>
      <c r="AR122" s="24"/>
      <c r="AS122" s="22"/>
      <c r="AT122" s="24"/>
      <c r="AU122" s="22"/>
    </row>
    <row r="123" spans="1:47" x14ac:dyDescent="0.25">
      <c r="A123" s="5" t="s">
        <v>88</v>
      </c>
      <c r="B123" s="8" t="s">
        <v>220</v>
      </c>
      <c r="C123" s="4" t="s">
        <v>221</v>
      </c>
      <c r="D123" s="26"/>
      <c r="E123" s="47" t="str">
        <f t="shared" si="4"/>
        <v/>
      </c>
      <c r="F123" s="48"/>
      <c r="G123" s="28">
        <v>3</v>
      </c>
      <c r="H123" s="21"/>
      <c r="I123" s="18"/>
      <c r="J123" s="21"/>
      <c r="K123" s="18"/>
      <c r="L123" s="24"/>
      <c r="M123" s="22"/>
      <c r="N123" s="24"/>
      <c r="O123" s="22"/>
      <c r="P123" s="21"/>
      <c r="Q123" s="22"/>
      <c r="R123" s="21"/>
      <c r="S123" s="23"/>
      <c r="T123" s="24"/>
      <c r="U123" s="22"/>
      <c r="V123" s="24"/>
      <c r="W123" s="22"/>
      <c r="X123" s="24"/>
      <c r="Y123" s="22"/>
      <c r="Z123" s="24"/>
      <c r="AA123" s="22"/>
      <c r="AB123" s="24"/>
      <c r="AC123" s="22"/>
      <c r="AD123" s="24"/>
      <c r="AE123" s="22"/>
      <c r="AF123" s="24"/>
      <c r="AG123" s="22"/>
      <c r="AH123" s="24"/>
      <c r="AI123" s="22"/>
      <c r="AJ123" s="24"/>
      <c r="AK123" s="22"/>
      <c r="AL123" s="24"/>
      <c r="AM123" s="22"/>
      <c r="AN123" s="24"/>
      <c r="AO123" s="22"/>
      <c r="AP123" s="24"/>
      <c r="AQ123" s="22"/>
      <c r="AR123" s="24"/>
      <c r="AS123" s="22"/>
      <c r="AT123" s="24"/>
      <c r="AU123" s="22"/>
    </row>
    <row r="124" spans="1:47" x14ac:dyDescent="0.25">
      <c r="A124" s="5" t="s">
        <v>88</v>
      </c>
      <c r="B124" s="8" t="s">
        <v>222</v>
      </c>
      <c r="C124" s="4" t="s">
        <v>223</v>
      </c>
      <c r="D124" s="26"/>
      <c r="E124" s="47" t="str">
        <f t="shared" si="4"/>
        <v/>
      </c>
      <c r="F124" s="48"/>
      <c r="G124" s="28">
        <v>2</v>
      </c>
      <c r="H124" s="21"/>
      <c r="I124" s="18"/>
      <c r="J124" s="24"/>
      <c r="K124" s="22"/>
      <c r="L124" s="24"/>
      <c r="M124" s="22"/>
      <c r="N124" s="24"/>
      <c r="O124" s="22"/>
      <c r="P124" s="21"/>
      <c r="Q124" s="22"/>
      <c r="R124" s="21"/>
      <c r="S124" s="23"/>
      <c r="T124" s="24"/>
      <c r="U124" s="22"/>
      <c r="V124" s="24"/>
      <c r="W124" s="22"/>
      <c r="X124" s="24"/>
      <c r="Y124" s="22"/>
      <c r="Z124" s="24"/>
      <c r="AA124" s="22"/>
      <c r="AB124" s="24"/>
      <c r="AC124" s="22"/>
      <c r="AD124" s="24"/>
      <c r="AE124" s="22"/>
      <c r="AF124" s="24"/>
      <c r="AG124" s="22"/>
      <c r="AH124" s="24"/>
      <c r="AI124" s="22"/>
      <c r="AJ124" s="24"/>
      <c r="AK124" s="22"/>
      <c r="AL124" s="24"/>
      <c r="AM124" s="22"/>
      <c r="AN124" s="24"/>
      <c r="AO124" s="22"/>
      <c r="AP124" s="24"/>
      <c r="AQ124" s="22"/>
      <c r="AR124" s="24"/>
      <c r="AS124" s="22"/>
      <c r="AT124" s="24"/>
      <c r="AU124" s="22"/>
    </row>
    <row r="125" spans="1:47" x14ac:dyDescent="0.25">
      <c r="A125" s="5" t="s">
        <v>88</v>
      </c>
      <c r="B125" s="8">
        <v>210000399</v>
      </c>
      <c r="C125" s="4" t="s">
        <v>224</v>
      </c>
      <c r="D125" s="26" t="s">
        <v>286</v>
      </c>
      <c r="E125" s="47">
        <f>IF(G125-F125&gt;0,0,G125-F125)</f>
        <v>0</v>
      </c>
      <c r="F125" s="48">
        <v>2</v>
      </c>
      <c r="G125" s="28">
        <v>2</v>
      </c>
      <c r="H125" s="21"/>
      <c r="I125" s="18"/>
      <c r="J125" s="21"/>
      <c r="K125" s="23"/>
      <c r="L125" s="21"/>
      <c r="M125" s="22"/>
      <c r="N125" s="21"/>
      <c r="O125" s="23"/>
      <c r="P125" s="21"/>
      <c r="Q125" s="22"/>
      <c r="R125" s="21"/>
      <c r="S125" s="23"/>
      <c r="T125" s="24"/>
      <c r="U125" s="22"/>
      <c r="V125" s="24"/>
      <c r="W125" s="22"/>
      <c r="X125" s="24"/>
      <c r="Y125" s="22"/>
      <c r="Z125" s="24"/>
      <c r="AA125" s="22"/>
      <c r="AB125" s="24"/>
      <c r="AC125" s="22"/>
      <c r="AD125" s="24"/>
      <c r="AE125" s="22"/>
      <c r="AF125" s="24"/>
      <c r="AG125" s="22"/>
      <c r="AH125" s="24"/>
      <c r="AI125" s="22"/>
      <c r="AJ125" s="24"/>
      <c r="AK125" s="22"/>
      <c r="AL125" s="24"/>
      <c r="AM125" s="22"/>
      <c r="AN125" s="24"/>
      <c r="AO125" s="22"/>
      <c r="AP125" s="24"/>
      <c r="AQ125" s="22"/>
      <c r="AR125" s="24"/>
      <c r="AS125" s="22"/>
      <c r="AT125" s="24"/>
      <c r="AU125" s="22"/>
    </row>
    <row r="126" spans="1:47" x14ac:dyDescent="0.25">
      <c r="A126" s="5" t="s">
        <v>88</v>
      </c>
      <c r="B126" s="8" t="s">
        <v>226</v>
      </c>
      <c r="C126" s="4" t="s">
        <v>225</v>
      </c>
      <c r="D126" s="26"/>
      <c r="E126" s="47" t="str">
        <f t="shared" si="4"/>
        <v/>
      </c>
      <c r="F126" s="48"/>
      <c r="G126" s="34">
        <v>1</v>
      </c>
      <c r="H126" s="21"/>
      <c r="I126" s="23"/>
      <c r="J126" s="21"/>
      <c r="K126" s="22"/>
      <c r="L126" s="21"/>
      <c r="M126" s="22"/>
      <c r="N126" s="24"/>
      <c r="O126" s="22"/>
      <c r="P126" s="21"/>
      <c r="Q126" s="22"/>
      <c r="R126" s="21"/>
      <c r="S126" s="23"/>
      <c r="T126" s="24"/>
      <c r="U126" s="22"/>
      <c r="V126" s="24"/>
      <c r="W126" s="22"/>
      <c r="X126" s="24"/>
      <c r="Y126" s="22"/>
      <c r="Z126" s="24"/>
      <c r="AA126" s="22"/>
      <c r="AB126" s="24"/>
      <c r="AC126" s="22"/>
      <c r="AD126" s="24"/>
      <c r="AE126" s="22"/>
      <c r="AF126" s="24"/>
      <c r="AG126" s="22"/>
      <c r="AH126" s="24"/>
      <c r="AI126" s="22"/>
      <c r="AJ126" s="24"/>
      <c r="AK126" s="22"/>
      <c r="AL126" s="24"/>
      <c r="AM126" s="22"/>
      <c r="AN126" s="24"/>
      <c r="AO126" s="22"/>
      <c r="AP126" s="24"/>
      <c r="AQ126" s="22"/>
      <c r="AR126" s="24"/>
      <c r="AS126" s="22"/>
      <c r="AT126" s="24"/>
      <c r="AU126" s="22"/>
    </row>
    <row r="127" spans="1:47" x14ac:dyDescent="0.25">
      <c r="A127" s="5" t="s">
        <v>88</v>
      </c>
      <c r="B127" s="8" t="s">
        <v>227</v>
      </c>
      <c r="C127" s="4" t="s">
        <v>225</v>
      </c>
      <c r="D127" s="26"/>
      <c r="E127" s="47" t="str">
        <f t="shared" si="4"/>
        <v/>
      </c>
      <c r="F127" s="48"/>
      <c r="G127" s="34">
        <v>0</v>
      </c>
      <c r="H127" s="21"/>
      <c r="I127" s="22"/>
      <c r="J127" s="21"/>
      <c r="K127" s="23"/>
      <c r="L127" s="21"/>
      <c r="M127" s="22"/>
      <c r="N127" s="21"/>
      <c r="O127" s="23"/>
      <c r="P127" s="21"/>
      <c r="Q127" s="22"/>
      <c r="R127" s="21"/>
      <c r="S127" s="23"/>
      <c r="T127" s="24"/>
      <c r="U127" s="22"/>
      <c r="V127" s="24"/>
      <c r="W127" s="22"/>
      <c r="X127" s="24"/>
      <c r="Y127" s="22"/>
      <c r="Z127" s="24"/>
      <c r="AA127" s="22"/>
      <c r="AB127" s="24"/>
      <c r="AC127" s="22"/>
      <c r="AD127" s="24"/>
      <c r="AE127" s="22"/>
      <c r="AF127" s="24"/>
      <c r="AG127" s="22"/>
      <c r="AH127" s="24"/>
      <c r="AI127" s="22"/>
      <c r="AJ127" s="24"/>
      <c r="AK127" s="22"/>
      <c r="AL127" s="24"/>
      <c r="AM127" s="22"/>
      <c r="AN127" s="24"/>
      <c r="AO127" s="22"/>
      <c r="AP127" s="24"/>
      <c r="AQ127" s="22"/>
      <c r="AR127" s="24"/>
      <c r="AS127" s="22"/>
      <c r="AT127" s="24"/>
      <c r="AU127" s="22"/>
    </row>
    <row r="128" spans="1:47" x14ac:dyDescent="0.25">
      <c r="A128" s="5" t="s">
        <v>83</v>
      </c>
      <c r="B128" s="8" t="s">
        <v>229</v>
      </c>
      <c r="C128" s="4" t="s">
        <v>230</v>
      </c>
      <c r="D128" s="26"/>
      <c r="E128" s="47" t="str">
        <f t="shared" si="4"/>
        <v/>
      </c>
      <c r="F128" s="48"/>
      <c r="G128" s="28">
        <v>24</v>
      </c>
      <c r="H128" s="21"/>
      <c r="I128" s="18"/>
      <c r="J128" s="21"/>
      <c r="K128" s="23"/>
      <c r="L128" s="21"/>
      <c r="M128" s="23"/>
      <c r="N128" s="21"/>
      <c r="O128" s="23"/>
      <c r="P128" s="21"/>
      <c r="Q128" s="18"/>
      <c r="R128" s="21"/>
      <c r="S128" s="23"/>
      <c r="T128" s="24"/>
      <c r="U128" s="22"/>
      <c r="V128" s="24"/>
      <c r="W128" s="22"/>
      <c r="X128" s="24"/>
      <c r="Y128" s="22"/>
      <c r="Z128" s="24"/>
      <c r="AA128" s="22"/>
      <c r="AB128" s="24"/>
      <c r="AC128" s="22"/>
      <c r="AD128" s="24"/>
      <c r="AE128" s="22"/>
      <c r="AF128" s="24"/>
      <c r="AG128" s="22"/>
      <c r="AH128" s="24"/>
      <c r="AI128" s="22"/>
      <c r="AJ128" s="24"/>
      <c r="AK128" s="22"/>
      <c r="AL128" s="24"/>
      <c r="AM128" s="22"/>
      <c r="AN128" s="24"/>
      <c r="AO128" s="22"/>
      <c r="AP128" s="24"/>
      <c r="AQ128" s="22"/>
      <c r="AR128" s="24"/>
      <c r="AS128" s="22"/>
      <c r="AT128" s="24"/>
      <c r="AU128" s="22"/>
    </row>
    <row r="129" spans="1:47" x14ac:dyDescent="0.25">
      <c r="A129" s="5" t="s">
        <v>81</v>
      </c>
      <c r="B129" s="8">
        <v>210000520</v>
      </c>
      <c r="C129" s="4" t="s">
        <v>231</v>
      </c>
      <c r="D129" s="26"/>
      <c r="E129" s="47" t="str">
        <f t="shared" si="4"/>
        <v/>
      </c>
      <c r="F129" s="48"/>
      <c r="G129" s="28">
        <v>1</v>
      </c>
      <c r="H129" s="21"/>
      <c r="I129" s="18"/>
      <c r="J129" s="21"/>
      <c r="K129" s="23"/>
      <c r="L129" s="24"/>
      <c r="M129" s="22"/>
      <c r="N129" s="24"/>
      <c r="O129" s="22"/>
      <c r="P129" s="21"/>
      <c r="Q129" s="22"/>
      <c r="R129" s="21"/>
      <c r="S129" s="23"/>
      <c r="T129" s="24"/>
      <c r="U129" s="22"/>
      <c r="V129" s="24"/>
      <c r="W129" s="22"/>
      <c r="X129" s="24"/>
      <c r="Y129" s="22"/>
      <c r="Z129" s="24"/>
      <c r="AA129" s="22"/>
      <c r="AB129" s="24"/>
      <c r="AC129" s="22"/>
      <c r="AD129" s="24"/>
      <c r="AE129" s="22"/>
      <c r="AF129" s="24"/>
      <c r="AG129" s="22"/>
      <c r="AH129" s="24"/>
      <c r="AI129" s="22"/>
      <c r="AJ129" s="24"/>
      <c r="AK129" s="22"/>
      <c r="AL129" s="24"/>
      <c r="AM129" s="22"/>
      <c r="AN129" s="24"/>
      <c r="AO129" s="22"/>
      <c r="AP129" s="24"/>
      <c r="AQ129" s="22"/>
      <c r="AR129" s="24"/>
      <c r="AS129" s="22"/>
      <c r="AT129" s="24"/>
      <c r="AU129" s="22"/>
    </row>
    <row r="130" spans="1:47" x14ac:dyDescent="0.25">
      <c r="A130" s="5" t="s">
        <v>84</v>
      </c>
      <c r="B130" s="8">
        <v>999042549</v>
      </c>
      <c r="C130" s="4" t="s">
        <v>232</v>
      </c>
      <c r="D130" s="26"/>
      <c r="E130" s="47" t="str">
        <f t="shared" si="4"/>
        <v/>
      </c>
      <c r="F130" s="48"/>
      <c r="G130" s="28">
        <v>2</v>
      </c>
      <c r="H130" s="21"/>
      <c r="I130" s="18"/>
      <c r="J130" s="21"/>
      <c r="K130" s="23"/>
      <c r="L130" s="24"/>
      <c r="M130" s="22"/>
      <c r="N130" s="24"/>
      <c r="O130" s="22"/>
      <c r="P130" s="21"/>
      <c r="Q130" s="22"/>
      <c r="R130" s="21"/>
      <c r="S130" s="23"/>
      <c r="T130" s="24"/>
      <c r="U130" s="22"/>
      <c r="V130" s="24"/>
      <c r="W130" s="22"/>
      <c r="X130" s="24"/>
      <c r="Y130" s="22"/>
      <c r="Z130" s="24"/>
      <c r="AA130" s="22"/>
      <c r="AB130" s="24"/>
      <c r="AC130" s="22"/>
      <c r="AD130" s="24"/>
      <c r="AE130" s="22"/>
      <c r="AF130" s="24"/>
      <c r="AG130" s="22"/>
      <c r="AH130" s="24"/>
      <c r="AI130" s="22"/>
      <c r="AJ130" s="24"/>
      <c r="AK130" s="22"/>
      <c r="AL130" s="24"/>
      <c r="AM130" s="22"/>
      <c r="AN130" s="24"/>
      <c r="AO130" s="22"/>
      <c r="AP130" s="24"/>
      <c r="AQ130" s="22"/>
      <c r="AR130" s="24"/>
      <c r="AS130" s="22"/>
      <c r="AT130" s="24"/>
      <c r="AU130" s="22"/>
    </row>
    <row r="131" spans="1:47" x14ac:dyDescent="0.25">
      <c r="A131" s="5" t="s">
        <v>84</v>
      </c>
      <c r="B131" s="8" t="s">
        <v>233</v>
      </c>
      <c r="C131" s="4" t="s">
        <v>333</v>
      </c>
      <c r="D131" s="26"/>
      <c r="E131" s="47" t="str">
        <f t="shared" si="4"/>
        <v/>
      </c>
      <c r="F131" s="48"/>
      <c r="G131" s="28">
        <v>0</v>
      </c>
      <c r="H131" s="21"/>
      <c r="I131" s="18"/>
      <c r="J131" s="21"/>
      <c r="K131" s="23"/>
      <c r="L131" s="24"/>
      <c r="M131" s="22"/>
      <c r="N131" s="24"/>
      <c r="O131" s="22"/>
      <c r="P131" s="21"/>
      <c r="Q131" s="22"/>
      <c r="R131" s="21"/>
      <c r="S131" s="23"/>
      <c r="T131" s="24"/>
      <c r="U131" s="22"/>
      <c r="V131" s="24"/>
      <c r="W131" s="22"/>
      <c r="X131" s="24"/>
      <c r="Y131" s="22"/>
      <c r="Z131" s="24"/>
      <c r="AA131" s="22"/>
      <c r="AB131" s="24"/>
      <c r="AC131" s="22"/>
      <c r="AD131" s="24"/>
      <c r="AE131" s="22"/>
      <c r="AF131" s="24"/>
      <c r="AG131" s="22"/>
      <c r="AH131" s="24"/>
      <c r="AI131" s="22"/>
      <c r="AJ131" s="24"/>
      <c r="AK131" s="22"/>
      <c r="AL131" s="24"/>
      <c r="AM131" s="22"/>
      <c r="AN131" s="24"/>
      <c r="AO131" s="22"/>
      <c r="AP131" s="24"/>
      <c r="AQ131" s="22"/>
      <c r="AR131" s="24"/>
      <c r="AS131" s="22"/>
      <c r="AT131" s="24"/>
      <c r="AU131" s="22"/>
    </row>
    <row r="132" spans="1:47" x14ac:dyDescent="0.25">
      <c r="A132" s="5" t="s">
        <v>83</v>
      </c>
      <c r="B132" s="7">
        <v>201000160</v>
      </c>
      <c r="C132" s="4" t="s">
        <v>236</v>
      </c>
      <c r="D132" s="26"/>
      <c r="E132" s="47" t="str">
        <f t="shared" si="4"/>
        <v/>
      </c>
      <c r="F132" s="48"/>
      <c r="G132" s="28">
        <v>1</v>
      </c>
      <c r="H132" s="21"/>
      <c r="I132" s="18"/>
      <c r="J132" s="21"/>
      <c r="K132" s="22"/>
      <c r="L132" s="21"/>
      <c r="M132" s="22"/>
      <c r="N132" s="21"/>
      <c r="O132" s="22"/>
      <c r="P132" s="21"/>
      <c r="Q132" s="22"/>
      <c r="R132" s="21"/>
      <c r="S132" s="23"/>
      <c r="T132" s="21"/>
      <c r="U132" s="22"/>
      <c r="V132" s="21"/>
      <c r="W132" s="22"/>
      <c r="X132" s="21"/>
      <c r="Y132" s="22"/>
      <c r="Z132" s="21"/>
      <c r="AA132" s="22"/>
      <c r="AB132" s="21"/>
      <c r="AC132" s="22"/>
      <c r="AD132" s="21"/>
      <c r="AE132" s="22"/>
      <c r="AF132" s="21"/>
      <c r="AG132" s="22"/>
      <c r="AH132" s="21"/>
      <c r="AI132" s="22"/>
      <c r="AJ132" s="21"/>
      <c r="AK132" s="22"/>
      <c r="AL132" s="21"/>
      <c r="AM132" s="22"/>
      <c r="AN132" s="21"/>
      <c r="AO132" s="22"/>
      <c r="AP132" s="21"/>
      <c r="AQ132" s="22"/>
      <c r="AR132" s="21"/>
      <c r="AS132" s="22"/>
      <c r="AT132" s="21"/>
      <c r="AU132" s="22"/>
    </row>
    <row r="133" spans="1:47" x14ac:dyDescent="0.25">
      <c r="A133" s="5" t="s">
        <v>83</v>
      </c>
      <c r="B133" s="7">
        <v>201000160</v>
      </c>
      <c r="C133" s="4" t="s">
        <v>237</v>
      </c>
      <c r="D133" s="26"/>
      <c r="E133" s="47" t="str">
        <f t="shared" si="4"/>
        <v/>
      </c>
      <c r="F133" s="48"/>
      <c r="G133" s="28">
        <v>1</v>
      </c>
      <c r="H133" s="21"/>
      <c r="I133" s="18"/>
      <c r="J133" s="21"/>
      <c r="K133" s="22"/>
      <c r="L133" s="24"/>
      <c r="M133" s="22"/>
      <c r="N133" s="24"/>
      <c r="O133" s="22"/>
      <c r="P133" s="21"/>
      <c r="Q133" s="22"/>
      <c r="R133" s="21"/>
      <c r="S133" s="23"/>
      <c r="T133" s="24"/>
      <c r="U133" s="22"/>
      <c r="V133" s="24"/>
      <c r="W133" s="22"/>
      <c r="X133" s="24"/>
      <c r="Y133" s="22"/>
      <c r="Z133" s="24"/>
      <c r="AA133" s="22"/>
      <c r="AB133" s="24"/>
      <c r="AC133" s="22"/>
      <c r="AD133" s="24"/>
      <c r="AE133" s="22"/>
      <c r="AF133" s="24"/>
      <c r="AG133" s="22"/>
      <c r="AH133" s="24"/>
      <c r="AI133" s="22"/>
      <c r="AJ133" s="24"/>
      <c r="AK133" s="22"/>
      <c r="AL133" s="24"/>
      <c r="AM133" s="22"/>
      <c r="AN133" s="24"/>
      <c r="AO133" s="22"/>
      <c r="AP133" s="24"/>
      <c r="AQ133" s="22"/>
      <c r="AR133" s="24"/>
      <c r="AS133" s="22"/>
      <c r="AT133" s="24"/>
      <c r="AU133" s="22"/>
    </row>
    <row r="134" spans="1:47" ht="30" x14ac:dyDescent="0.25">
      <c r="A134" s="38" t="s">
        <v>81</v>
      </c>
      <c r="B134" s="39">
        <v>289006760</v>
      </c>
      <c r="C134" s="40" t="s">
        <v>239</v>
      </c>
      <c r="D134" s="51" t="s">
        <v>322</v>
      </c>
      <c r="E134" s="47">
        <f t="shared" ref="E134:E135" si="6">IF(G134-F134&gt;0,0,G134-F134)</f>
        <v>0</v>
      </c>
      <c r="F134" s="48">
        <v>2</v>
      </c>
      <c r="G134" s="52">
        <v>2</v>
      </c>
      <c r="H134" s="53"/>
      <c r="I134" s="54"/>
      <c r="J134" s="53"/>
      <c r="K134" s="54"/>
      <c r="L134" s="53"/>
      <c r="M134" s="55"/>
      <c r="N134" s="53"/>
      <c r="O134" s="54"/>
      <c r="P134" s="53"/>
      <c r="Q134" s="54"/>
      <c r="R134" s="53"/>
      <c r="S134" s="55"/>
      <c r="T134" s="56"/>
      <c r="U134" s="54"/>
      <c r="V134" s="56"/>
      <c r="W134" s="54"/>
      <c r="X134" s="56"/>
      <c r="Y134" s="54"/>
      <c r="Z134" s="56"/>
      <c r="AA134" s="54"/>
      <c r="AB134" s="56"/>
      <c r="AC134" s="54"/>
      <c r="AD134" s="24"/>
      <c r="AE134" s="22"/>
      <c r="AF134" s="24"/>
      <c r="AG134" s="22"/>
      <c r="AH134" s="24"/>
      <c r="AI134" s="22"/>
      <c r="AJ134" s="24"/>
      <c r="AK134" s="22"/>
      <c r="AL134" s="24"/>
      <c r="AM134" s="22"/>
      <c r="AN134" s="24"/>
      <c r="AO134" s="22"/>
      <c r="AP134" s="24"/>
      <c r="AQ134" s="22"/>
      <c r="AR134" s="24"/>
      <c r="AS134" s="22"/>
      <c r="AT134" s="24"/>
      <c r="AU134" s="22"/>
    </row>
    <row r="135" spans="1:47" x14ac:dyDescent="0.25">
      <c r="A135" s="5" t="s">
        <v>88</v>
      </c>
      <c r="B135" s="8">
        <v>700005269</v>
      </c>
      <c r="C135" s="4" t="s">
        <v>240</v>
      </c>
      <c r="D135" s="26"/>
      <c r="E135" s="47">
        <f t="shared" si="6"/>
        <v>0</v>
      </c>
      <c r="F135" s="48">
        <v>6</v>
      </c>
      <c r="G135" s="28">
        <v>6</v>
      </c>
      <c r="H135" s="21"/>
      <c r="I135" s="23"/>
      <c r="J135" s="21"/>
      <c r="K135" s="22"/>
      <c r="L135" s="21"/>
      <c r="M135" s="23"/>
      <c r="N135" s="21"/>
      <c r="O135" s="22"/>
      <c r="P135" s="21"/>
      <c r="Q135" s="22"/>
      <c r="R135" s="21"/>
      <c r="S135" s="23"/>
      <c r="T135" s="24"/>
      <c r="U135" s="22"/>
      <c r="V135" s="24"/>
      <c r="W135" s="22"/>
      <c r="X135" s="24"/>
      <c r="Y135" s="22"/>
      <c r="Z135" s="24"/>
      <c r="AA135" s="22"/>
      <c r="AB135" s="24"/>
      <c r="AC135" s="22"/>
      <c r="AD135" s="24"/>
      <c r="AE135" s="22"/>
      <c r="AF135" s="24"/>
      <c r="AG135" s="22"/>
      <c r="AH135" s="24"/>
      <c r="AI135" s="22"/>
      <c r="AJ135" s="24"/>
      <c r="AK135" s="22"/>
      <c r="AL135" s="24"/>
      <c r="AM135" s="22"/>
      <c r="AN135" s="24"/>
      <c r="AO135" s="22"/>
      <c r="AP135" s="24"/>
      <c r="AQ135" s="22"/>
      <c r="AR135" s="24"/>
      <c r="AS135" s="22"/>
      <c r="AT135" s="24"/>
      <c r="AU135" s="22"/>
    </row>
    <row r="136" spans="1:47" x14ac:dyDescent="0.25">
      <c r="A136" s="5"/>
      <c r="B136" s="8">
        <v>667004297</v>
      </c>
      <c r="C136" s="4" t="s">
        <v>241</v>
      </c>
      <c r="D136" s="26"/>
      <c r="E136" s="47" t="str">
        <f t="shared" si="4"/>
        <v/>
      </c>
      <c r="F136" s="48"/>
      <c r="G136" s="28">
        <v>0</v>
      </c>
      <c r="H136" s="21"/>
      <c r="I136" s="18"/>
      <c r="J136" s="21"/>
      <c r="K136" s="23"/>
      <c r="L136" s="24"/>
      <c r="M136" s="22"/>
      <c r="N136" s="24"/>
      <c r="O136" s="22"/>
      <c r="P136" s="21"/>
      <c r="Q136" s="22"/>
      <c r="R136" s="21"/>
      <c r="S136" s="23"/>
      <c r="T136" s="24"/>
      <c r="U136" s="22"/>
      <c r="V136" s="24"/>
      <c r="W136" s="22"/>
      <c r="X136" s="24"/>
      <c r="Y136" s="22"/>
      <c r="Z136" s="24"/>
      <c r="AA136" s="22"/>
      <c r="AB136" s="24"/>
      <c r="AC136" s="22"/>
      <c r="AD136" s="24"/>
      <c r="AE136" s="22"/>
      <c r="AF136" s="24"/>
      <c r="AG136" s="22"/>
      <c r="AH136" s="24"/>
      <c r="AI136" s="22"/>
      <c r="AJ136" s="24"/>
      <c r="AK136" s="22"/>
      <c r="AL136" s="24"/>
      <c r="AM136" s="22"/>
      <c r="AN136" s="24"/>
      <c r="AO136" s="22"/>
      <c r="AP136" s="24"/>
      <c r="AQ136" s="22"/>
      <c r="AR136" s="24"/>
      <c r="AS136" s="22"/>
      <c r="AT136" s="24"/>
      <c r="AU136" s="22"/>
    </row>
    <row r="137" spans="1:47" x14ac:dyDescent="0.25">
      <c r="A137" s="5" t="s">
        <v>84</v>
      </c>
      <c r="B137" s="8" t="s">
        <v>243</v>
      </c>
      <c r="C137" s="4" t="s">
        <v>244</v>
      </c>
      <c r="D137" s="26"/>
      <c r="E137" s="47" t="str">
        <f t="shared" si="4"/>
        <v/>
      </c>
      <c r="F137" s="48"/>
      <c r="G137" s="28">
        <v>1</v>
      </c>
      <c r="H137" s="21"/>
      <c r="I137" s="18"/>
      <c r="J137" s="24"/>
      <c r="K137" s="22"/>
      <c r="L137" s="24"/>
      <c r="M137" s="22"/>
      <c r="N137" s="24"/>
      <c r="O137" s="22"/>
      <c r="P137" s="21"/>
      <c r="Q137" s="22"/>
      <c r="R137" s="21"/>
      <c r="S137" s="23"/>
      <c r="T137" s="24"/>
      <c r="U137" s="22"/>
      <c r="V137" s="24"/>
      <c r="W137" s="22"/>
      <c r="X137" s="24"/>
      <c r="Y137" s="22"/>
      <c r="Z137" s="24"/>
      <c r="AA137" s="22"/>
      <c r="AB137" s="24"/>
      <c r="AC137" s="22"/>
      <c r="AD137" s="24"/>
      <c r="AE137" s="22"/>
      <c r="AF137" s="24"/>
      <c r="AG137" s="22"/>
      <c r="AH137" s="24"/>
      <c r="AI137" s="22"/>
      <c r="AJ137" s="24"/>
      <c r="AK137" s="22"/>
      <c r="AL137" s="24"/>
      <c r="AM137" s="22"/>
      <c r="AN137" s="24"/>
      <c r="AO137" s="22"/>
      <c r="AP137" s="24"/>
      <c r="AQ137" s="22"/>
      <c r="AR137" s="24"/>
      <c r="AS137" s="22"/>
      <c r="AT137" s="24"/>
      <c r="AU137" s="22"/>
    </row>
    <row r="138" spans="1:47" x14ac:dyDescent="0.25">
      <c r="A138" s="5"/>
      <c r="B138" s="8">
        <v>700009330</v>
      </c>
      <c r="C138" s="4" t="s">
        <v>240</v>
      </c>
      <c r="D138" s="26"/>
      <c r="E138" s="47" t="str">
        <f t="shared" si="4"/>
        <v/>
      </c>
      <c r="F138" s="48"/>
      <c r="G138" s="28">
        <v>4</v>
      </c>
      <c r="H138" s="21"/>
      <c r="I138" s="18"/>
      <c r="J138" s="24"/>
      <c r="K138" s="22"/>
      <c r="L138" s="24"/>
      <c r="M138" s="22"/>
      <c r="N138" s="24"/>
      <c r="O138" s="22"/>
      <c r="P138" s="21"/>
      <c r="Q138" s="22"/>
      <c r="R138" s="21"/>
      <c r="S138" s="23"/>
      <c r="T138" s="24"/>
      <c r="U138" s="22"/>
      <c r="V138" s="24"/>
      <c r="W138" s="22"/>
      <c r="X138" s="24"/>
      <c r="Y138" s="22"/>
      <c r="Z138" s="24"/>
      <c r="AA138" s="22"/>
      <c r="AB138" s="24"/>
      <c r="AC138" s="22"/>
      <c r="AD138" s="24"/>
      <c r="AE138" s="22"/>
      <c r="AF138" s="24"/>
      <c r="AG138" s="22"/>
      <c r="AH138" s="24"/>
      <c r="AI138" s="22"/>
      <c r="AJ138" s="24"/>
      <c r="AK138" s="22"/>
      <c r="AL138" s="24"/>
      <c r="AM138" s="22"/>
      <c r="AN138" s="24"/>
      <c r="AO138" s="22"/>
      <c r="AP138" s="24"/>
      <c r="AQ138" s="22"/>
      <c r="AR138" s="24"/>
      <c r="AS138" s="22"/>
      <c r="AT138" s="24"/>
      <c r="AU138" s="22"/>
    </row>
    <row r="139" spans="1:47" x14ac:dyDescent="0.25">
      <c r="A139" s="5" t="s">
        <v>88</v>
      </c>
      <c r="B139" s="8">
        <v>700005250</v>
      </c>
      <c r="C139" s="4" t="s">
        <v>245</v>
      </c>
      <c r="D139" s="26"/>
      <c r="E139" s="47" t="str">
        <f t="shared" si="4"/>
        <v/>
      </c>
      <c r="F139" s="48"/>
      <c r="G139" s="28">
        <v>1</v>
      </c>
      <c r="H139" s="21"/>
      <c r="I139" s="18"/>
      <c r="J139" s="21"/>
      <c r="K139" s="23"/>
      <c r="L139" s="21"/>
      <c r="M139" s="23"/>
      <c r="N139" s="24"/>
      <c r="O139" s="22"/>
      <c r="P139" s="21"/>
      <c r="Q139" s="22"/>
      <c r="R139" s="21"/>
      <c r="S139" s="23"/>
      <c r="T139" s="24"/>
      <c r="U139" s="22"/>
      <c r="V139" s="24"/>
      <c r="W139" s="22"/>
      <c r="X139" s="24"/>
      <c r="Y139" s="22"/>
      <c r="Z139" s="24"/>
      <c r="AA139" s="22"/>
      <c r="AB139" s="24"/>
      <c r="AC139" s="22"/>
      <c r="AD139" s="24"/>
      <c r="AE139" s="22"/>
      <c r="AF139" s="24"/>
      <c r="AG139" s="22"/>
      <c r="AH139" s="24"/>
      <c r="AI139" s="22"/>
      <c r="AJ139" s="24"/>
      <c r="AK139" s="22"/>
      <c r="AL139" s="24"/>
      <c r="AM139" s="22"/>
      <c r="AN139" s="24"/>
      <c r="AO139" s="22"/>
      <c r="AP139" s="24"/>
      <c r="AQ139" s="22"/>
      <c r="AR139" s="24"/>
      <c r="AS139" s="22"/>
      <c r="AT139" s="24"/>
      <c r="AU139" s="22"/>
    </row>
    <row r="140" spans="1:47" x14ac:dyDescent="0.25">
      <c r="A140" s="5" t="s">
        <v>246</v>
      </c>
      <c r="B140" s="8">
        <v>700009768</v>
      </c>
      <c r="C140" s="4" t="s">
        <v>248</v>
      </c>
      <c r="D140" s="26"/>
      <c r="E140" s="47" t="str">
        <f t="shared" ref="E140:E153" si="7">IF(F140="","",G140-F140)</f>
        <v/>
      </c>
      <c r="F140" s="48"/>
      <c r="G140" s="34">
        <v>24</v>
      </c>
      <c r="H140" s="21"/>
      <c r="I140" s="23"/>
      <c r="J140" s="21"/>
      <c r="K140" s="22"/>
      <c r="L140" s="21"/>
      <c r="M140" s="23"/>
      <c r="N140" s="21"/>
      <c r="O140" s="23"/>
      <c r="P140" s="21"/>
      <c r="Q140" s="23"/>
      <c r="R140" s="30"/>
      <c r="S140" s="22"/>
      <c r="T140" s="21"/>
      <c r="U140" s="23"/>
      <c r="V140" s="21"/>
      <c r="W140" s="23"/>
      <c r="X140" s="21"/>
      <c r="Y140" s="22"/>
      <c r="Z140" s="21"/>
      <c r="AA140" s="23"/>
      <c r="AB140" s="24"/>
      <c r="AC140" s="22"/>
      <c r="AD140" s="24"/>
      <c r="AE140" s="22"/>
      <c r="AF140" s="24"/>
      <c r="AG140" s="22"/>
      <c r="AH140" s="24"/>
      <c r="AI140" s="22"/>
      <c r="AJ140" s="24"/>
      <c r="AK140" s="22"/>
      <c r="AL140" s="24"/>
      <c r="AM140" s="22"/>
      <c r="AN140" s="24"/>
      <c r="AO140" s="22"/>
      <c r="AP140" s="24"/>
      <c r="AQ140" s="22"/>
      <c r="AR140" s="24"/>
      <c r="AS140" s="22"/>
      <c r="AT140" s="24"/>
      <c r="AU140" s="22"/>
    </row>
    <row r="141" spans="1:47" x14ac:dyDescent="0.25">
      <c r="A141" s="5" t="s">
        <v>87</v>
      </c>
      <c r="B141" s="8" t="s">
        <v>67</v>
      </c>
      <c r="C141" s="4" t="s">
        <v>323</v>
      </c>
      <c r="D141" s="26"/>
      <c r="E141" s="47" t="str">
        <f t="shared" si="7"/>
        <v/>
      </c>
      <c r="F141" s="48"/>
      <c r="G141" s="34">
        <v>0</v>
      </c>
      <c r="H141" s="21"/>
      <c r="I141" s="23"/>
      <c r="J141" s="21"/>
      <c r="K141" s="23"/>
      <c r="L141" s="24"/>
      <c r="M141" s="22"/>
      <c r="N141" s="24"/>
      <c r="O141" s="22"/>
      <c r="P141" s="24"/>
      <c r="Q141" s="22"/>
      <c r="R141" s="21"/>
      <c r="S141" s="23"/>
      <c r="T141" s="24"/>
      <c r="U141" s="22"/>
      <c r="V141" s="24"/>
      <c r="W141" s="22"/>
      <c r="X141" s="24"/>
      <c r="Y141" s="22"/>
      <c r="Z141" s="24"/>
      <c r="AA141" s="22"/>
      <c r="AB141" s="24"/>
      <c r="AC141" s="22"/>
      <c r="AD141" s="24"/>
      <c r="AE141" s="22"/>
      <c r="AF141" s="24"/>
      <c r="AG141" s="22"/>
      <c r="AH141" s="24"/>
      <c r="AI141" s="22"/>
      <c r="AJ141" s="24"/>
      <c r="AK141" s="22"/>
      <c r="AL141" s="24"/>
      <c r="AM141" s="22"/>
      <c r="AN141" s="24"/>
      <c r="AO141" s="22"/>
      <c r="AP141" s="24"/>
      <c r="AQ141" s="22"/>
      <c r="AR141" s="24"/>
      <c r="AS141" s="22"/>
      <c r="AT141" s="24"/>
      <c r="AU141" s="22"/>
    </row>
    <row r="142" spans="1:47" x14ac:dyDescent="0.25">
      <c r="A142" s="5" t="s">
        <v>246</v>
      </c>
      <c r="B142" s="8">
        <v>289012535</v>
      </c>
      <c r="C142" s="4" t="s">
        <v>250</v>
      </c>
      <c r="D142" s="26"/>
      <c r="E142" s="47" t="str">
        <f t="shared" si="7"/>
        <v/>
      </c>
      <c r="F142" s="48"/>
      <c r="G142" s="34">
        <v>8</v>
      </c>
      <c r="H142" s="21"/>
      <c r="I142" s="22"/>
      <c r="J142" s="21"/>
      <c r="K142" s="23"/>
      <c r="L142" s="21"/>
      <c r="M142" s="22"/>
      <c r="N142" s="21"/>
      <c r="O142" s="23"/>
      <c r="P142" s="24"/>
      <c r="Q142" s="22"/>
      <c r="R142" s="21"/>
      <c r="S142" s="23"/>
      <c r="T142" s="24"/>
      <c r="U142" s="22"/>
      <c r="V142" s="24"/>
      <c r="W142" s="22"/>
      <c r="X142" s="24"/>
      <c r="Y142" s="22"/>
      <c r="Z142" s="24"/>
      <c r="AA142" s="22"/>
      <c r="AB142" s="24"/>
      <c r="AC142" s="22"/>
      <c r="AD142" s="24"/>
      <c r="AE142" s="22"/>
      <c r="AF142" s="24"/>
      <c r="AG142" s="22"/>
      <c r="AH142" s="24"/>
      <c r="AI142" s="22"/>
      <c r="AJ142" s="24"/>
      <c r="AK142" s="22"/>
      <c r="AL142" s="24"/>
      <c r="AM142" s="22"/>
      <c r="AN142" s="24"/>
      <c r="AO142" s="22"/>
      <c r="AP142" s="24"/>
      <c r="AQ142" s="22"/>
      <c r="AR142" s="24"/>
      <c r="AS142" s="22"/>
      <c r="AT142" s="24"/>
      <c r="AU142" s="22"/>
    </row>
    <row r="143" spans="1:47" x14ac:dyDescent="0.25">
      <c r="A143" s="5" t="s">
        <v>246</v>
      </c>
      <c r="B143" s="8"/>
      <c r="C143" s="4" t="s">
        <v>251</v>
      </c>
      <c r="D143" s="26"/>
      <c r="E143" s="47" t="str">
        <f t="shared" si="7"/>
        <v/>
      </c>
      <c r="F143" s="48"/>
      <c r="G143" s="28">
        <v>2</v>
      </c>
      <c r="H143" s="21"/>
      <c r="I143" s="18"/>
      <c r="J143" s="21"/>
      <c r="K143" s="23"/>
      <c r="L143" s="24"/>
      <c r="M143" s="22"/>
      <c r="N143" s="24"/>
      <c r="O143" s="22"/>
      <c r="P143" s="24"/>
      <c r="Q143" s="22"/>
      <c r="R143" s="21"/>
      <c r="S143" s="23"/>
      <c r="T143" s="24"/>
      <c r="U143" s="22"/>
      <c r="V143" s="24"/>
      <c r="W143" s="22"/>
      <c r="X143" s="24"/>
      <c r="Y143" s="22"/>
      <c r="Z143" s="24"/>
      <c r="AA143" s="22"/>
      <c r="AB143" s="24"/>
      <c r="AC143" s="22"/>
      <c r="AD143" s="24"/>
      <c r="AE143" s="22"/>
      <c r="AF143" s="24"/>
      <c r="AG143" s="22"/>
      <c r="AH143" s="24"/>
      <c r="AI143" s="22"/>
      <c r="AJ143" s="24"/>
      <c r="AK143" s="22"/>
      <c r="AL143" s="24"/>
      <c r="AM143" s="22"/>
      <c r="AN143" s="24"/>
      <c r="AO143" s="22"/>
      <c r="AP143" s="24"/>
      <c r="AQ143" s="22"/>
      <c r="AR143" s="24"/>
      <c r="AS143" s="22"/>
      <c r="AT143" s="24"/>
      <c r="AU143" s="22"/>
    </row>
    <row r="144" spans="1:47" x14ac:dyDescent="0.25">
      <c r="A144" s="5" t="s">
        <v>86</v>
      </c>
      <c r="B144" s="8">
        <v>442000135</v>
      </c>
      <c r="C144" s="4" t="s">
        <v>252</v>
      </c>
      <c r="D144" s="26"/>
      <c r="E144" s="47" t="str">
        <f t="shared" si="7"/>
        <v/>
      </c>
      <c r="F144" s="48"/>
      <c r="G144" s="28">
        <v>8</v>
      </c>
      <c r="H144" s="21"/>
      <c r="I144" s="18"/>
      <c r="J144" s="21"/>
      <c r="K144" s="23"/>
      <c r="L144" s="30"/>
      <c r="M144" s="22"/>
      <c r="N144" s="24"/>
      <c r="O144" s="22"/>
      <c r="P144" s="24"/>
      <c r="Q144" s="22"/>
      <c r="R144" s="21"/>
      <c r="S144" s="23"/>
      <c r="T144" s="24"/>
      <c r="U144" s="22"/>
      <c r="V144" s="24"/>
      <c r="W144" s="22"/>
      <c r="X144" s="24"/>
      <c r="Y144" s="22"/>
      <c r="Z144" s="24"/>
      <c r="AA144" s="22"/>
      <c r="AB144" s="24"/>
      <c r="AC144" s="22"/>
      <c r="AD144" s="24"/>
      <c r="AE144" s="22"/>
      <c r="AF144" s="24"/>
      <c r="AG144" s="22"/>
      <c r="AH144" s="24"/>
      <c r="AI144" s="22"/>
      <c r="AJ144" s="24"/>
      <c r="AK144" s="22"/>
      <c r="AL144" s="24"/>
      <c r="AM144" s="22"/>
      <c r="AN144" s="24"/>
      <c r="AO144" s="22"/>
      <c r="AP144" s="24"/>
      <c r="AQ144" s="22"/>
      <c r="AR144" s="24"/>
      <c r="AS144" s="22"/>
      <c r="AT144" s="24"/>
      <c r="AU144" s="22"/>
    </row>
    <row r="145" spans="1:47" x14ac:dyDescent="0.25">
      <c r="A145" s="5" t="s">
        <v>81</v>
      </c>
      <c r="B145" s="8" t="s">
        <v>253</v>
      </c>
      <c r="C145" s="4" t="s">
        <v>250</v>
      </c>
      <c r="D145" s="26"/>
      <c r="E145" s="47" t="str">
        <f t="shared" si="7"/>
        <v/>
      </c>
      <c r="F145" s="48"/>
      <c r="G145" s="28">
        <v>1</v>
      </c>
      <c r="H145" s="21"/>
      <c r="I145" s="18"/>
      <c r="J145" s="24"/>
      <c r="K145" s="22"/>
      <c r="L145" s="24"/>
      <c r="M145" s="22"/>
      <c r="N145" s="24"/>
      <c r="O145" s="22"/>
      <c r="P145" s="24"/>
      <c r="Q145" s="22"/>
      <c r="R145" s="21"/>
      <c r="S145" s="23"/>
      <c r="T145" s="24"/>
      <c r="U145" s="22"/>
      <c r="V145" s="24"/>
      <c r="W145" s="22"/>
      <c r="X145" s="24"/>
      <c r="Y145" s="22"/>
      <c r="Z145" s="24"/>
      <c r="AA145" s="22"/>
      <c r="AB145" s="24"/>
      <c r="AC145" s="22"/>
      <c r="AD145" s="24"/>
      <c r="AE145" s="22"/>
      <c r="AF145" s="24"/>
      <c r="AG145" s="22"/>
      <c r="AH145" s="24"/>
      <c r="AI145" s="22"/>
      <c r="AJ145" s="24"/>
      <c r="AK145" s="22"/>
      <c r="AL145" s="24"/>
      <c r="AM145" s="22"/>
      <c r="AN145" s="24"/>
      <c r="AO145" s="22"/>
      <c r="AP145" s="24"/>
      <c r="AQ145" s="22"/>
      <c r="AR145" s="24"/>
      <c r="AS145" s="22"/>
      <c r="AT145" s="24"/>
      <c r="AU145" s="22"/>
    </row>
    <row r="146" spans="1:47" x14ac:dyDescent="0.25">
      <c r="A146" s="5"/>
      <c r="B146" s="8" t="s">
        <v>254</v>
      </c>
      <c r="C146" s="4" t="s">
        <v>255</v>
      </c>
      <c r="D146" s="26"/>
      <c r="E146" s="47" t="str">
        <f t="shared" si="7"/>
        <v/>
      </c>
      <c r="F146" s="48"/>
      <c r="G146" s="28">
        <v>4</v>
      </c>
      <c r="H146" s="21"/>
      <c r="I146" s="18"/>
      <c r="J146" s="24"/>
      <c r="K146" s="22"/>
      <c r="L146" s="24"/>
      <c r="M146" s="22"/>
      <c r="N146" s="24"/>
      <c r="O146" s="22"/>
      <c r="P146" s="24"/>
      <c r="Q146" s="22"/>
      <c r="R146" s="21"/>
      <c r="S146" s="23"/>
      <c r="T146" s="24"/>
      <c r="U146" s="22"/>
      <c r="V146" s="24"/>
      <c r="W146" s="22"/>
      <c r="X146" s="24"/>
      <c r="Y146" s="22"/>
      <c r="Z146" s="24"/>
      <c r="AA146" s="22"/>
      <c r="AB146" s="24"/>
      <c r="AC146" s="22"/>
      <c r="AD146" s="24"/>
      <c r="AE146" s="22"/>
      <c r="AF146" s="24"/>
      <c r="AG146" s="22"/>
      <c r="AH146" s="24"/>
      <c r="AI146" s="22"/>
      <c r="AJ146" s="24"/>
      <c r="AK146" s="22"/>
      <c r="AL146" s="24"/>
      <c r="AM146" s="22"/>
      <c r="AN146" s="24"/>
      <c r="AO146" s="22"/>
      <c r="AP146" s="24"/>
      <c r="AQ146" s="22"/>
      <c r="AR146" s="24"/>
      <c r="AS146" s="22"/>
      <c r="AT146" s="24"/>
      <c r="AU146" s="22"/>
    </row>
    <row r="147" spans="1:47" x14ac:dyDescent="0.25">
      <c r="A147" s="5"/>
      <c r="B147" s="8" t="s">
        <v>256</v>
      </c>
      <c r="C147" s="4" t="s">
        <v>257</v>
      </c>
      <c r="D147" s="26"/>
      <c r="E147" s="47" t="str">
        <f t="shared" si="7"/>
        <v/>
      </c>
      <c r="F147" s="48"/>
      <c r="G147" s="28">
        <v>4</v>
      </c>
      <c r="H147" s="21"/>
      <c r="I147" s="18"/>
      <c r="J147" s="24"/>
      <c r="K147" s="22"/>
      <c r="L147" s="24"/>
      <c r="M147" s="22"/>
      <c r="N147" s="24"/>
      <c r="O147" s="22"/>
      <c r="P147" s="24"/>
      <c r="Q147" s="22"/>
      <c r="R147" s="21"/>
      <c r="S147" s="23"/>
      <c r="T147" s="24"/>
      <c r="U147" s="22"/>
      <c r="V147" s="24"/>
      <c r="W147" s="22"/>
      <c r="X147" s="24"/>
      <c r="Y147" s="22"/>
      <c r="Z147" s="24"/>
      <c r="AA147" s="22"/>
      <c r="AB147" s="24"/>
      <c r="AC147" s="22"/>
      <c r="AD147" s="24"/>
      <c r="AE147" s="22"/>
      <c r="AF147" s="24"/>
      <c r="AG147" s="22"/>
      <c r="AH147" s="24"/>
      <c r="AI147" s="22"/>
      <c r="AJ147" s="24"/>
      <c r="AK147" s="22"/>
      <c r="AL147" s="24"/>
      <c r="AM147" s="22"/>
      <c r="AN147" s="24"/>
      <c r="AO147" s="22"/>
      <c r="AP147" s="24"/>
      <c r="AQ147" s="22"/>
      <c r="AR147" s="24"/>
      <c r="AS147" s="22"/>
      <c r="AT147" s="24"/>
      <c r="AU147" s="22"/>
    </row>
    <row r="148" spans="1:47" x14ac:dyDescent="0.25">
      <c r="A148" s="5" t="s">
        <v>87</v>
      </c>
      <c r="B148" s="8">
        <v>700005512</v>
      </c>
      <c r="C148" s="4" t="s">
        <v>258</v>
      </c>
      <c r="D148" s="26" t="s">
        <v>259</v>
      </c>
      <c r="E148" s="47" t="str">
        <f t="shared" si="7"/>
        <v/>
      </c>
      <c r="F148" s="48"/>
      <c r="G148" s="28">
        <v>1</v>
      </c>
      <c r="H148" s="21"/>
      <c r="I148" s="18"/>
      <c r="J148" s="24"/>
      <c r="K148" s="22"/>
      <c r="L148" s="24"/>
      <c r="M148" s="22"/>
      <c r="N148" s="24"/>
      <c r="O148" s="22"/>
      <c r="P148" s="24"/>
      <c r="Q148" s="22"/>
      <c r="R148" s="21"/>
      <c r="S148" s="23"/>
      <c r="T148" s="24"/>
      <c r="U148" s="22"/>
      <c r="V148" s="24"/>
      <c r="W148" s="22"/>
      <c r="X148" s="24"/>
      <c r="Y148" s="22"/>
      <c r="Z148" s="24"/>
      <c r="AA148" s="22"/>
      <c r="AB148" s="24"/>
      <c r="AC148" s="22"/>
      <c r="AD148" s="24"/>
      <c r="AE148" s="22"/>
      <c r="AF148" s="24"/>
      <c r="AG148" s="22"/>
      <c r="AH148" s="24"/>
      <c r="AI148" s="22"/>
      <c r="AJ148" s="24"/>
      <c r="AK148" s="22"/>
      <c r="AL148" s="24"/>
      <c r="AM148" s="22"/>
      <c r="AN148" s="24"/>
      <c r="AO148" s="22"/>
      <c r="AP148" s="24"/>
      <c r="AQ148" s="22"/>
      <c r="AR148" s="24"/>
      <c r="AS148" s="22"/>
      <c r="AT148" s="24"/>
      <c r="AU148" s="22"/>
    </row>
    <row r="149" spans="1:47" x14ac:dyDescent="0.25">
      <c r="A149" s="5" t="s">
        <v>85</v>
      </c>
      <c r="B149" s="8">
        <v>999041596</v>
      </c>
      <c r="C149" s="4" t="s">
        <v>262</v>
      </c>
      <c r="D149" s="26"/>
      <c r="E149" s="47" t="str">
        <f t="shared" si="7"/>
        <v/>
      </c>
      <c r="F149" s="48"/>
      <c r="G149" s="28">
        <v>1</v>
      </c>
      <c r="H149" s="21"/>
      <c r="I149" s="18"/>
      <c r="J149" s="24"/>
      <c r="K149" s="22"/>
      <c r="L149" s="24"/>
      <c r="M149" s="22"/>
      <c r="N149" s="24"/>
      <c r="O149" s="22"/>
      <c r="P149" s="24"/>
      <c r="Q149" s="22"/>
      <c r="R149" s="21"/>
      <c r="S149" s="23"/>
      <c r="T149" s="24"/>
      <c r="U149" s="22"/>
      <c r="V149" s="24"/>
      <c r="W149" s="22"/>
      <c r="X149" s="24"/>
      <c r="Y149" s="22"/>
      <c r="Z149" s="24"/>
      <c r="AA149" s="22"/>
      <c r="AB149" s="24"/>
      <c r="AC149" s="22"/>
      <c r="AD149" s="24"/>
      <c r="AE149" s="22"/>
      <c r="AF149" s="24"/>
      <c r="AG149" s="22"/>
      <c r="AH149" s="24"/>
      <c r="AI149" s="22"/>
      <c r="AJ149" s="24"/>
      <c r="AK149" s="22"/>
      <c r="AL149" s="24"/>
      <c r="AM149" s="22"/>
      <c r="AN149" s="24"/>
      <c r="AO149" s="22"/>
      <c r="AP149" s="24"/>
      <c r="AQ149" s="22"/>
      <c r="AR149" s="24"/>
      <c r="AS149" s="22"/>
      <c r="AT149" s="24"/>
      <c r="AU149" s="22"/>
    </row>
    <row r="150" spans="1:47" x14ac:dyDescent="0.25">
      <c r="A150" s="5" t="s">
        <v>83</v>
      </c>
      <c r="B150" s="8">
        <v>700001834</v>
      </c>
      <c r="C150" s="4" t="s">
        <v>265</v>
      </c>
      <c r="D150" s="26"/>
      <c r="E150" s="47" t="str">
        <f t="shared" si="7"/>
        <v/>
      </c>
      <c r="F150" s="48"/>
      <c r="G150" s="28">
        <v>8</v>
      </c>
      <c r="H150" s="21"/>
      <c r="I150" s="18"/>
      <c r="J150" s="24"/>
      <c r="K150" s="22"/>
      <c r="L150" s="24"/>
      <c r="M150" s="22"/>
      <c r="N150" s="24"/>
      <c r="O150" s="22"/>
      <c r="P150" s="24"/>
      <c r="Q150" s="22"/>
      <c r="R150" s="21"/>
      <c r="S150" s="23"/>
      <c r="T150" s="24"/>
      <c r="U150" s="22"/>
      <c r="V150" s="24"/>
      <c r="W150" s="22"/>
      <c r="X150" s="24"/>
      <c r="Y150" s="22"/>
      <c r="Z150" s="24"/>
      <c r="AA150" s="22"/>
      <c r="AB150" s="24"/>
      <c r="AC150" s="22"/>
      <c r="AD150" s="24"/>
      <c r="AE150" s="22"/>
      <c r="AF150" s="24"/>
      <c r="AG150" s="22"/>
      <c r="AH150" s="24"/>
      <c r="AI150" s="22"/>
      <c r="AJ150" s="24"/>
      <c r="AK150" s="22"/>
      <c r="AL150" s="24"/>
      <c r="AM150" s="22"/>
      <c r="AN150" s="24"/>
      <c r="AO150" s="22"/>
      <c r="AP150" s="24"/>
      <c r="AQ150" s="22"/>
      <c r="AR150" s="24"/>
      <c r="AS150" s="22"/>
      <c r="AT150" s="24"/>
      <c r="AU150" s="22"/>
    </row>
    <row r="151" spans="1:47" x14ac:dyDescent="0.25">
      <c r="A151" s="5" t="s">
        <v>266</v>
      </c>
      <c r="B151" s="8" t="s">
        <v>267</v>
      </c>
      <c r="C151" s="4" t="s">
        <v>268</v>
      </c>
      <c r="D151" s="26"/>
      <c r="E151" s="47" t="str">
        <f t="shared" si="7"/>
        <v/>
      </c>
      <c r="F151" s="48"/>
      <c r="G151" s="28">
        <v>1</v>
      </c>
      <c r="H151" s="21"/>
      <c r="I151" s="18"/>
      <c r="J151" s="24"/>
      <c r="K151" s="22"/>
      <c r="L151" s="24"/>
      <c r="M151" s="22"/>
      <c r="N151" s="24"/>
      <c r="O151" s="22"/>
      <c r="P151" s="24"/>
      <c r="Q151" s="22"/>
      <c r="R151" s="21"/>
      <c r="S151" s="23"/>
      <c r="T151" s="24"/>
      <c r="U151" s="22"/>
      <c r="V151" s="24"/>
      <c r="W151" s="22"/>
      <c r="X151" s="24"/>
      <c r="Y151" s="22"/>
      <c r="Z151" s="24"/>
      <c r="AA151" s="22"/>
      <c r="AB151" s="24"/>
      <c r="AC151" s="22"/>
      <c r="AD151" s="24"/>
      <c r="AE151" s="22"/>
      <c r="AF151" s="24"/>
      <c r="AG151" s="22"/>
      <c r="AH151" s="24"/>
      <c r="AI151" s="22"/>
      <c r="AJ151" s="24"/>
      <c r="AK151" s="22"/>
      <c r="AL151" s="24"/>
      <c r="AM151" s="22"/>
      <c r="AN151" s="24"/>
      <c r="AO151" s="22"/>
      <c r="AP151" s="24"/>
      <c r="AQ151" s="22"/>
      <c r="AR151" s="24"/>
      <c r="AS151" s="22"/>
      <c r="AT151" s="24"/>
      <c r="AU151" s="22"/>
    </row>
    <row r="152" spans="1:47" x14ac:dyDescent="0.25">
      <c r="A152" s="5" t="s">
        <v>246</v>
      </c>
      <c r="B152" s="8" t="s">
        <v>270</v>
      </c>
      <c r="C152" s="4" t="s">
        <v>269</v>
      </c>
      <c r="D152" s="26" t="s">
        <v>272</v>
      </c>
      <c r="E152" s="47" t="str">
        <f t="shared" si="7"/>
        <v/>
      </c>
      <c r="F152" s="48"/>
      <c r="G152" s="28">
        <v>1</v>
      </c>
      <c r="H152" s="21"/>
      <c r="I152" s="18"/>
      <c r="J152" s="24"/>
      <c r="K152" s="22"/>
      <c r="L152" s="24"/>
      <c r="M152" s="22"/>
      <c r="N152" s="24"/>
      <c r="O152" s="22"/>
      <c r="P152" s="24"/>
      <c r="Q152" s="22"/>
      <c r="R152" s="21"/>
      <c r="S152" s="23"/>
      <c r="T152" s="24"/>
      <c r="U152" s="22"/>
      <c r="V152" s="24"/>
      <c r="W152" s="22"/>
      <c r="X152" s="24"/>
      <c r="Y152" s="22"/>
      <c r="Z152" s="24"/>
      <c r="AA152" s="22"/>
      <c r="AB152" s="24"/>
      <c r="AC152" s="22"/>
      <c r="AD152" s="24"/>
      <c r="AE152" s="22"/>
      <c r="AF152" s="24"/>
      <c r="AG152" s="22"/>
      <c r="AH152" s="24"/>
      <c r="AI152" s="22"/>
      <c r="AJ152" s="24"/>
      <c r="AK152" s="22"/>
      <c r="AL152" s="24"/>
      <c r="AM152" s="22"/>
      <c r="AN152" s="24"/>
      <c r="AO152" s="22"/>
      <c r="AP152" s="24"/>
      <c r="AQ152" s="22"/>
      <c r="AR152" s="24"/>
      <c r="AS152" s="22"/>
      <c r="AT152" s="24"/>
      <c r="AU152" s="22"/>
    </row>
    <row r="153" spans="1:47" x14ac:dyDescent="0.25">
      <c r="A153" s="5" t="s">
        <v>246</v>
      </c>
      <c r="B153" s="8"/>
      <c r="C153" s="4" t="s">
        <v>271</v>
      </c>
      <c r="D153" s="26" t="s">
        <v>273</v>
      </c>
      <c r="E153" s="47" t="str">
        <f t="shared" si="7"/>
        <v/>
      </c>
      <c r="F153" s="48"/>
      <c r="G153" s="28">
        <v>2</v>
      </c>
      <c r="H153" s="21"/>
      <c r="I153" s="18"/>
      <c r="J153" s="24"/>
      <c r="K153" s="22"/>
      <c r="L153" s="24"/>
      <c r="M153" s="22"/>
      <c r="N153" s="24"/>
      <c r="O153" s="22"/>
      <c r="P153" s="24"/>
      <c r="Q153" s="22"/>
      <c r="R153" s="21"/>
      <c r="S153" s="23"/>
      <c r="T153" s="24"/>
      <c r="U153" s="22"/>
      <c r="V153" s="24"/>
      <c r="W153" s="22"/>
      <c r="X153" s="24"/>
      <c r="Y153" s="22"/>
      <c r="Z153" s="24"/>
      <c r="AA153" s="22"/>
      <c r="AB153" s="24"/>
      <c r="AC153" s="22"/>
      <c r="AD153" s="24"/>
      <c r="AE153" s="22"/>
      <c r="AF153" s="24"/>
      <c r="AG153" s="22"/>
      <c r="AH153" s="24"/>
      <c r="AI153" s="22"/>
      <c r="AJ153" s="24"/>
      <c r="AK153" s="22"/>
      <c r="AL153" s="24"/>
      <c r="AM153" s="22"/>
      <c r="AN153" s="24"/>
      <c r="AO153" s="22"/>
      <c r="AP153" s="24"/>
      <c r="AQ153" s="22"/>
      <c r="AR153" s="24"/>
      <c r="AS153" s="22"/>
      <c r="AT153" s="24"/>
      <c r="AU153" s="22"/>
    </row>
    <row r="154" spans="1:47" x14ac:dyDescent="0.25">
      <c r="A154" s="5" t="s">
        <v>87</v>
      </c>
      <c r="B154" s="8" t="s">
        <v>290</v>
      </c>
      <c r="C154" s="4" t="s">
        <v>291</v>
      </c>
      <c r="D154" s="26" t="s">
        <v>292</v>
      </c>
      <c r="E154" s="47"/>
      <c r="F154" s="48"/>
      <c r="G154" s="28">
        <v>4</v>
      </c>
      <c r="H154" s="21"/>
      <c r="I154" s="18"/>
      <c r="J154" s="24"/>
      <c r="K154" s="22"/>
      <c r="L154" s="24"/>
      <c r="M154" s="22"/>
      <c r="N154" s="24"/>
      <c r="O154" s="22"/>
      <c r="P154" s="24"/>
      <c r="Q154" s="22"/>
      <c r="R154" s="21"/>
      <c r="S154" s="23"/>
      <c r="T154" s="24"/>
      <c r="U154" s="22"/>
      <c r="V154" s="24"/>
      <c r="W154" s="22"/>
      <c r="X154" s="24"/>
      <c r="Y154" s="22"/>
      <c r="Z154" s="24"/>
      <c r="AA154" s="22"/>
      <c r="AB154" s="24"/>
      <c r="AC154" s="22"/>
      <c r="AD154" s="24"/>
      <c r="AE154" s="22"/>
      <c r="AF154" s="24"/>
      <c r="AG154" s="22"/>
      <c r="AH154" s="24"/>
      <c r="AI154" s="22"/>
      <c r="AJ154" s="24"/>
      <c r="AK154" s="22"/>
      <c r="AL154" s="24"/>
      <c r="AM154" s="22"/>
      <c r="AN154" s="24"/>
      <c r="AO154" s="22"/>
      <c r="AP154" s="24"/>
      <c r="AQ154" s="22"/>
      <c r="AR154" s="24"/>
      <c r="AS154" s="22"/>
      <c r="AT154" s="24"/>
      <c r="AU154" s="22"/>
    </row>
    <row r="155" spans="1:47" x14ac:dyDescent="0.25">
      <c r="A155" s="5" t="s">
        <v>294</v>
      </c>
      <c r="B155" s="8" t="s">
        <v>61</v>
      </c>
      <c r="C155" s="4" t="s">
        <v>293</v>
      </c>
      <c r="D155" s="26"/>
      <c r="E155" s="47"/>
      <c r="F155" s="48"/>
      <c r="G155" s="28">
        <v>14</v>
      </c>
      <c r="H155" s="21"/>
      <c r="I155" s="18"/>
      <c r="J155" s="24"/>
      <c r="K155" s="22"/>
      <c r="L155" s="24"/>
      <c r="M155" s="22"/>
      <c r="N155" s="24"/>
      <c r="O155" s="22"/>
      <c r="P155" s="24"/>
      <c r="Q155" s="22"/>
      <c r="R155" s="21"/>
      <c r="S155" s="23"/>
      <c r="T155" s="24"/>
      <c r="U155" s="22"/>
      <c r="V155" s="24"/>
      <c r="W155" s="22"/>
      <c r="X155" s="24"/>
      <c r="Y155" s="22"/>
      <c r="Z155" s="24"/>
      <c r="AA155" s="22"/>
      <c r="AB155" s="24"/>
      <c r="AC155" s="22"/>
      <c r="AD155" s="24"/>
      <c r="AE155" s="22"/>
      <c r="AF155" s="24"/>
      <c r="AG155" s="22"/>
      <c r="AH155" s="24"/>
      <c r="AI155" s="22"/>
      <c r="AJ155" s="24"/>
      <c r="AK155" s="22"/>
      <c r="AL155" s="24"/>
      <c r="AM155" s="22"/>
      <c r="AN155" s="24"/>
      <c r="AO155" s="22"/>
      <c r="AP155" s="24"/>
      <c r="AQ155" s="22"/>
      <c r="AR155" s="24"/>
      <c r="AS155" s="22"/>
      <c r="AT155" s="24"/>
      <c r="AU155" s="22"/>
    </row>
    <row r="156" spans="1:47" x14ac:dyDescent="0.25">
      <c r="A156" s="5" t="s">
        <v>294</v>
      </c>
      <c r="B156" s="8">
        <v>999028283</v>
      </c>
      <c r="C156" s="4" t="s">
        <v>295</v>
      </c>
      <c r="D156" s="26"/>
      <c r="E156" s="47"/>
      <c r="F156" s="48"/>
      <c r="G156" s="28">
        <v>9</v>
      </c>
      <c r="H156" s="21"/>
      <c r="I156" s="18"/>
      <c r="J156" s="24"/>
      <c r="K156" s="22"/>
      <c r="L156" s="24"/>
      <c r="M156" s="22"/>
      <c r="N156" s="24"/>
      <c r="O156" s="22"/>
      <c r="P156" s="24"/>
      <c r="Q156" s="22"/>
      <c r="R156" s="21"/>
      <c r="S156" s="23"/>
      <c r="T156" s="24"/>
      <c r="U156" s="22"/>
      <c r="V156" s="24"/>
      <c r="W156" s="22"/>
      <c r="X156" s="24"/>
      <c r="Y156" s="22"/>
      <c r="Z156" s="24"/>
      <c r="AA156" s="22"/>
      <c r="AB156" s="24"/>
      <c r="AC156" s="22"/>
      <c r="AD156" s="24"/>
      <c r="AE156" s="22"/>
      <c r="AF156" s="24"/>
      <c r="AG156" s="22"/>
      <c r="AH156" s="24"/>
      <c r="AI156" s="22"/>
      <c r="AJ156" s="24"/>
      <c r="AK156" s="22"/>
      <c r="AL156" s="24"/>
      <c r="AM156" s="22"/>
      <c r="AN156" s="24"/>
      <c r="AO156" s="22"/>
      <c r="AP156" s="24"/>
      <c r="AQ156" s="22"/>
      <c r="AR156" s="24"/>
      <c r="AS156" s="22"/>
      <c r="AT156" s="24"/>
      <c r="AU156" s="22"/>
    </row>
    <row r="157" spans="1:47" x14ac:dyDescent="0.25">
      <c r="A157" s="5" t="s">
        <v>294</v>
      </c>
      <c r="B157" s="8" t="s">
        <v>63</v>
      </c>
      <c r="C157" s="4" t="s">
        <v>296</v>
      </c>
      <c r="D157" s="26"/>
      <c r="E157" s="47"/>
      <c r="F157" s="48"/>
      <c r="G157" s="28">
        <v>8</v>
      </c>
      <c r="H157" s="21"/>
      <c r="I157" s="18"/>
      <c r="J157" s="24"/>
      <c r="K157" s="22"/>
      <c r="L157" s="24"/>
      <c r="M157" s="22"/>
      <c r="N157" s="24"/>
      <c r="O157" s="22"/>
      <c r="P157" s="24"/>
      <c r="Q157" s="22"/>
      <c r="R157" s="21"/>
      <c r="S157" s="23"/>
      <c r="T157" s="24"/>
      <c r="U157" s="22"/>
      <c r="V157" s="24"/>
      <c r="W157" s="22"/>
      <c r="X157" s="24"/>
      <c r="Y157" s="22"/>
      <c r="Z157" s="24"/>
      <c r="AA157" s="22"/>
      <c r="AB157" s="24"/>
      <c r="AC157" s="22"/>
      <c r="AD157" s="24"/>
      <c r="AE157" s="22"/>
      <c r="AF157" s="24"/>
      <c r="AG157" s="22"/>
      <c r="AH157" s="24"/>
      <c r="AI157" s="22"/>
      <c r="AJ157" s="24"/>
      <c r="AK157" s="22"/>
      <c r="AL157" s="24"/>
      <c r="AM157" s="22"/>
      <c r="AN157" s="24"/>
      <c r="AO157" s="22"/>
      <c r="AP157" s="24"/>
      <c r="AQ157" s="22"/>
      <c r="AR157" s="24"/>
      <c r="AS157" s="22"/>
      <c r="AT157" s="24"/>
      <c r="AU157" s="22"/>
    </row>
    <row r="158" spans="1:47" x14ac:dyDescent="0.25">
      <c r="A158" s="5" t="s">
        <v>294</v>
      </c>
      <c r="B158" s="8">
        <v>999029341</v>
      </c>
      <c r="C158" s="4" t="s">
        <v>297</v>
      </c>
      <c r="D158" s="26"/>
      <c r="E158" s="47"/>
      <c r="F158" s="48"/>
      <c r="G158" s="28">
        <v>6</v>
      </c>
      <c r="H158" s="21"/>
      <c r="I158" s="18"/>
      <c r="J158" s="24"/>
      <c r="K158" s="22"/>
      <c r="L158" s="24"/>
      <c r="M158" s="22"/>
      <c r="N158" s="24"/>
      <c r="O158" s="22"/>
      <c r="P158" s="24"/>
      <c r="Q158" s="22"/>
      <c r="R158" s="21"/>
      <c r="S158" s="23"/>
      <c r="T158" s="24"/>
      <c r="U158" s="22"/>
      <c r="V158" s="24"/>
      <c r="W158" s="22"/>
      <c r="X158" s="24"/>
      <c r="Y158" s="22"/>
      <c r="Z158" s="24"/>
      <c r="AA158" s="22"/>
      <c r="AB158" s="24"/>
      <c r="AC158" s="22"/>
      <c r="AD158" s="24"/>
      <c r="AE158" s="22"/>
      <c r="AF158" s="24"/>
      <c r="AG158" s="22"/>
      <c r="AH158" s="24"/>
      <c r="AI158" s="22"/>
      <c r="AJ158" s="24"/>
      <c r="AK158" s="22"/>
      <c r="AL158" s="24"/>
      <c r="AM158" s="22"/>
      <c r="AN158" s="24"/>
      <c r="AO158" s="22"/>
      <c r="AP158" s="24"/>
      <c r="AQ158" s="22"/>
      <c r="AR158" s="24"/>
      <c r="AS158" s="22"/>
      <c r="AT158" s="24"/>
      <c r="AU158" s="22"/>
    </row>
    <row r="159" spans="1:47" x14ac:dyDescent="0.25">
      <c r="A159" s="5" t="s">
        <v>294</v>
      </c>
      <c r="B159" s="8">
        <v>119646</v>
      </c>
      <c r="C159" s="4" t="s">
        <v>298</v>
      </c>
      <c r="D159" s="26"/>
      <c r="E159" s="47"/>
      <c r="F159" s="48"/>
      <c r="G159" s="28">
        <v>1</v>
      </c>
      <c r="H159" s="21"/>
      <c r="I159" s="18"/>
      <c r="J159" s="24"/>
      <c r="K159" s="22"/>
      <c r="L159" s="24"/>
      <c r="M159" s="22"/>
      <c r="N159" s="24"/>
      <c r="O159" s="22"/>
      <c r="P159" s="24"/>
      <c r="Q159" s="22"/>
      <c r="R159" s="21"/>
      <c r="S159" s="23"/>
      <c r="T159" s="24"/>
      <c r="U159" s="22"/>
      <c r="V159" s="24"/>
      <c r="W159" s="22"/>
      <c r="X159" s="24"/>
      <c r="Y159" s="22"/>
      <c r="Z159" s="24"/>
      <c r="AA159" s="22"/>
      <c r="AB159" s="24"/>
      <c r="AC159" s="22"/>
      <c r="AD159" s="24"/>
      <c r="AE159" s="22"/>
      <c r="AF159" s="24"/>
      <c r="AG159" s="22"/>
      <c r="AH159" s="24"/>
      <c r="AI159" s="22"/>
      <c r="AJ159" s="24"/>
      <c r="AK159" s="22"/>
      <c r="AL159" s="24"/>
      <c r="AM159" s="22"/>
      <c r="AN159" s="24"/>
      <c r="AO159" s="22"/>
      <c r="AP159" s="24"/>
      <c r="AQ159" s="22"/>
      <c r="AR159" s="24"/>
      <c r="AS159" s="22"/>
      <c r="AT159" s="24"/>
      <c r="AU159" s="22"/>
    </row>
    <row r="160" spans="1:47" x14ac:dyDescent="0.25">
      <c r="A160" s="5" t="s">
        <v>294</v>
      </c>
      <c r="B160" s="8">
        <v>999028048</v>
      </c>
      <c r="C160" s="4" t="s">
        <v>299</v>
      </c>
      <c r="D160" s="26" t="s">
        <v>300</v>
      </c>
      <c r="E160" s="47"/>
      <c r="F160" s="48"/>
      <c r="G160" s="28">
        <v>2</v>
      </c>
      <c r="H160" s="21"/>
      <c r="I160" s="18"/>
      <c r="J160" s="24"/>
      <c r="K160" s="22"/>
      <c r="L160" s="24"/>
      <c r="M160" s="22"/>
      <c r="N160" s="24"/>
      <c r="O160" s="22"/>
      <c r="P160" s="24"/>
      <c r="Q160" s="22"/>
      <c r="R160" s="21"/>
      <c r="S160" s="23"/>
      <c r="T160" s="24"/>
      <c r="U160" s="22"/>
      <c r="V160" s="24"/>
      <c r="W160" s="22"/>
      <c r="X160" s="24"/>
      <c r="Y160" s="22"/>
      <c r="Z160" s="24"/>
      <c r="AA160" s="22"/>
      <c r="AB160" s="24"/>
      <c r="AC160" s="22"/>
      <c r="AD160" s="24"/>
      <c r="AE160" s="22"/>
      <c r="AF160" s="24"/>
      <c r="AG160" s="22"/>
      <c r="AH160" s="24"/>
      <c r="AI160" s="22"/>
      <c r="AJ160" s="24"/>
      <c r="AK160" s="22"/>
      <c r="AL160" s="24"/>
      <c r="AM160" s="22"/>
      <c r="AN160" s="24"/>
      <c r="AO160" s="22"/>
      <c r="AP160" s="24"/>
      <c r="AQ160" s="22"/>
      <c r="AR160" s="24"/>
      <c r="AS160" s="22"/>
      <c r="AT160" s="24"/>
      <c r="AU160" s="22"/>
    </row>
    <row r="161" spans="1:47" x14ac:dyDescent="0.25">
      <c r="A161" s="5" t="s">
        <v>294</v>
      </c>
      <c r="B161" s="8" t="s">
        <v>62</v>
      </c>
      <c r="C161" s="4" t="s">
        <v>301</v>
      </c>
      <c r="D161" s="26"/>
      <c r="E161" s="47"/>
      <c r="F161" s="48"/>
      <c r="G161" s="28">
        <v>1</v>
      </c>
      <c r="H161" s="21"/>
      <c r="I161" s="18"/>
      <c r="J161" s="24"/>
      <c r="K161" s="22"/>
      <c r="L161" s="24"/>
      <c r="M161" s="22"/>
      <c r="N161" s="24"/>
      <c r="O161" s="22"/>
      <c r="P161" s="24"/>
      <c r="Q161" s="22"/>
      <c r="R161" s="21"/>
      <c r="S161" s="23"/>
      <c r="T161" s="24"/>
      <c r="U161" s="22"/>
      <c r="V161" s="24"/>
      <c r="W161" s="22"/>
      <c r="X161" s="24"/>
      <c r="Y161" s="22"/>
      <c r="Z161" s="24"/>
      <c r="AA161" s="22"/>
      <c r="AB161" s="24"/>
      <c r="AC161" s="22"/>
      <c r="AD161" s="24"/>
      <c r="AE161" s="22"/>
      <c r="AF161" s="24"/>
      <c r="AG161" s="22"/>
      <c r="AH161" s="24"/>
      <c r="AI161" s="22"/>
      <c r="AJ161" s="24"/>
      <c r="AK161" s="22"/>
      <c r="AL161" s="24"/>
      <c r="AM161" s="22"/>
      <c r="AN161" s="24"/>
      <c r="AO161" s="22"/>
      <c r="AP161" s="24"/>
      <c r="AQ161" s="22"/>
      <c r="AR161" s="24"/>
      <c r="AS161" s="22"/>
      <c r="AT161" s="24"/>
      <c r="AU161" s="22"/>
    </row>
    <row r="162" spans="1:47" x14ac:dyDescent="0.25">
      <c r="A162" s="5" t="s">
        <v>294</v>
      </c>
      <c r="B162" s="8" t="s">
        <v>65</v>
      </c>
      <c r="C162" s="4" t="s">
        <v>302</v>
      </c>
      <c r="D162" s="26"/>
      <c r="E162" s="47"/>
      <c r="F162" s="48"/>
      <c r="G162" s="28">
        <v>1</v>
      </c>
      <c r="H162" s="21"/>
      <c r="I162" s="18"/>
      <c r="J162" s="24"/>
      <c r="K162" s="22"/>
      <c r="L162" s="24"/>
      <c r="M162" s="22"/>
      <c r="N162" s="24"/>
      <c r="O162" s="22"/>
      <c r="P162" s="24"/>
      <c r="Q162" s="22"/>
      <c r="R162" s="21"/>
      <c r="S162" s="23"/>
      <c r="T162" s="24"/>
      <c r="U162" s="22"/>
      <c r="V162" s="24"/>
      <c r="W162" s="22"/>
      <c r="X162" s="24"/>
      <c r="Y162" s="22"/>
      <c r="Z162" s="24"/>
      <c r="AA162" s="22"/>
      <c r="AB162" s="24"/>
      <c r="AC162" s="22"/>
      <c r="AD162" s="24"/>
      <c r="AE162" s="22"/>
      <c r="AF162" s="24"/>
      <c r="AG162" s="22"/>
      <c r="AH162" s="24"/>
      <c r="AI162" s="22"/>
      <c r="AJ162" s="24"/>
      <c r="AK162" s="22"/>
      <c r="AL162" s="24"/>
      <c r="AM162" s="22"/>
      <c r="AN162" s="24"/>
      <c r="AO162" s="22"/>
      <c r="AP162" s="24"/>
      <c r="AQ162" s="22"/>
      <c r="AR162" s="24"/>
      <c r="AS162" s="22"/>
      <c r="AT162" s="24"/>
      <c r="AU162" s="22"/>
    </row>
    <row r="163" spans="1:47" x14ac:dyDescent="0.25">
      <c r="A163" s="5" t="s">
        <v>294</v>
      </c>
      <c r="B163" s="8">
        <v>999027063</v>
      </c>
      <c r="C163" s="4" t="s">
        <v>303</v>
      </c>
      <c r="D163" s="26"/>
      <c r="E163" s="47"/>
      <c r="F163" s="48"/>
      <c r="G163" s="28">
        <v>1</v>
      </c>
      <c r="H163" s="21"/>
      <c r="I163" s="18"/>
      <c r="J163" s="24"/>
      <c r="K163" s="22"/>
      <c r="L163" s="24"/>
      <c r="M163" s="22"/>
      <c r="N163" s="24"/>
      <c r="O163" s="22"/>
      <c r="P163" s="24"/>
      <c r="Q163" s="22"/>
      <c r="R163" s="21"/>
      <c r="S163" s="23"/>
      <c r="T163" s="24"/>
      <c r="U163" s="22"/>
      <c r="V163" s="24"/>
      <c r="W163" s="22"/>
      <c r="X163" s="24"/>
      <c r="Y163" s="22"/>
      <c r="Z163" s="24"/>
      <c r="AA163" s="22"/>
      <c r="AB163" s="24"/>
      <c r="AC163" s="22"/>
      <c r="AD163" s="24"/>
      <c r="AE163" s="22"/>
      <c r="AF163" s="24"/>
      <c r="AG163" s="22"/>
      <c r="AH163" s="24"/>
      <c r="AI163" s="22"/>
      <c r="AJ163" s="24"/>
      <c r="AK163" s="22"/>
      <c r="AL163" s="24"/>
      <c r="AM163" s="22"/>
      <c r="AN163" s="24"/>
      <c r="AO163" s="22"/>
      <c r="AP163" s="24"/>
      <c r="AQ163" s="22"/>
      <c r="AR163" s="24"/>
      <c r="AS163" s="22"/>
      <c r="AT163" s="24"/>
      <c r="AU163" s="22"/>
    </row>
    <row r="164" spans="1:47" x14ac:dyDescent="0.25">
      <c r="A164" s="5" t="s">
        <v>294</v>
      </c>
      <c r="B164" s="8">
        <v>999029850</v>
      </c>
      <c r="C164" s="4" t="s">
        <v>304</v>
      </c>
      <c r="D164" s="26"/>
      <c r="E164" s="47"/>
      <c r="F164" s="48"/>
      <c r="G164" s="28">
        <v>1</v>
      </c>
      <c r="H164" s="21"/>
      <c r="I164" s="18"/>
      <c r="J164" s="24"/>
      <c r="K164" s="22"/>
      <c r="L164" s="24"/>
      <c r="M164" s="22"/>
      <c r="N164" s="24"/>
      <c r="O164" s="22"/>
      <c r="P164" s="24"/>
      <c r="Q164" s="22"/>
      <c r="R164" s="21"/>
      <c r="S164" s="23"/>
      <c r="T164" s="24"/>
      <c r="U164" s="22"/>
      <c r="V164" s="24"/>
      <c r="W164" s="22"/>
      <c r="X164" s="24"/>
      <c r="Y164" s="22"/>
      <c r="Z164" s="24"/>
      <c r="AA164" s="22"/>
      <c r="AB164" s="24"/>
      <c r="AC164" s="22"/>
      <c r="AD164" s="24"/>
      <c r="AE164" s="22"/>
      <c r="AF164" s="24"/>
      <c r="AG164" s="22"/>
      <c r="AH164" s="24"/>
      <c r="AI164" s="22"/>
      <c r="AJ164" s="24"/>
      <c r="AK164" s="22"/>
      <c r="AL164" s="24"/>
      <c r="AM164" s="22"/>
      <c r="AN164" s="24"/>
      <c r="AO164" s="22"/>
      <c r="AP164" s="24"/>
      <c r="AQ164" s="22"/>
      <c r="AR164" s="24"/>
      <c r="AS164" s="22"/>
      <c r="AT164" s="24"/>
      <c r="AU164" s="22"/>
    </row>
    <row r="165" spans="1:47" x14ac:dyDescent="0.25">
      <c r="A165" s="5" t="s">
        <v>294</v>
      </c>
      <c r="B165" s="8">
        <v>999120050</v>
      </c>
      <c r="C165" s="4" t="s">
        <v>305</v>
      </c>
      <c r="D165" s="26"/>
      <c r="E165" s="47"/>
      <c r="F165" s="48"/>
      <c r="G165" s="28">
        <v>2</v>
      </c>
      <c r="H165" s="21"/>
      <c r="I165" s="18"/>
      <c r="J165" s="24"/>
      <c r="K165" s="22"/>
      <c r="L165" s="24"/>
      <c r="M165" s="22"/>
      <c r="N165" s="24"/>
      <c r="O165" s="22"/>
      <c r="P165" s="24"/>
      <c r="Q165" s="22"/>
      <c r="R165" s="21"/>
      <c r="S165" s="23"/>
      <c r="T165" s="24"/>
      <c r="U165" s="22"/>
      <c r="V165" s="24"/>
      <c r="W165" s="22"/>
      <c r="X165" s="24"/>
      <c r="Y165" s="22"/>
      <c r="Z165" s="24"/>
      <c r="AA165" s="22"/>
      <c r="AB165" s="24"/>
      <c r="AC165" s="22"/>
      <c r="AD165" s="24"/>
      <c r="AE165" s="22"/>
      <c r="AF165" s="24"/>
      <c r="AG165" s="22"/>
      <c r="AH165" s="24"/>
      <c r="AI165" s="22"/>
      <c r="AJ165" s="24"/>
      <c r="AK165" s="22"/>
      <c r="AL165" s="24"/>
      <c r="AM165" s="22"/>
      <c r="AN165" s="24"/>
      <c r="AO165" s="22"/>
      <c r="AP165" s="24"/>
      <c r="AQ165" s="22"/>
      <c r="AR165" s="24"/>
      <c r="AS165" s="22"/>
      <c r="AT165" s="24"/>
      <c r="AU165" s="22"/>
    </row>
    <row r="166" spans="1:47" x14ac:dyDescent="0.25">
      <c r="A166" s="5" t="s">
        <v>294</v>
      </c>
      <c r="B166" s="8">
        <v>999039080</v>
      </c>
      <c r="C166" s="4" t="s">
        <v>306</v>
      </c>
      <c r="D166" s="26"/>
      <c r="E166" s="47"/>
      <c r="F166" s="48"/>
      <c r="G166" s="28">
        <v>6</v>
      </c>
      <c r="H166" s="21"/>
      <c r="I166" s="18"/>
      <c r="J166" s="24"/>
      <c r="K166" s="22"/>
      <c r="L166" s="24"/>
      <c r="M166" s="22"/>
      <c r="N166" s="24"/>
      <c r="O166" s="22"/>
      <c r="P166" s="24"/>
      <c r="Q166" s="22"/>
      <c r="R166" s="21"/>
      <c r="S166" s="23"/>
      <c r="T166" s="24"/>
      <c r="U166" s="22"/>
      <c r="V166" s="24"/>
      <c r="W166" s="22"/>
      <c r="X166" s="24"/>
      <c r="Y166" s="22"/>
      <c r="Z166" s="24"/>
      <c r="AA166" s="22"/>
      <c r="AB166" s="24"/>
      <c r="AC166" s="22"/>
      <c r="AD166" s="24"/>
      <c r="AE166" s="22"/>
      <c r="AF166" s="24"/>
      <c r="AG166" s="22"/>
      <c r="AH166" s="24"/>
      <c r="AI166" s="22"/>
      <c r="AJ166" s="24"/>
      <c r="AK166" s="22"/>
      <c r="AL166" s="24"/>
      <c r="AM166" s="22"/>
      <c r="AN166" s="24"/>
      <c r="AO166" s="22"/>
      <c r="AP166" s="24"/>
      <c r="AQ166" s="22"/>
      <c r="AR166" s="24"/>
      <c r="AS166" s="22"/>
      <c r="AT166" s="24"/>
      <c r="AU166" s="22"/>
    </row>
    <row r="167" spans="1:47" x14ac:dyDescent="0.25">
      <c r="A167" s="5" t="s">
        <v>294</v>
      </c>
      <c r="B167" s="8">
        <v>119652</v>
      </c>
      <c r="C167" s="4" t="s">
        <v>307</v>
      </c>
      <c r="D167" s="26"/>
      <c r="E167" s="47"/>
      <c r="F167" s="48"/>
      <c r="G167" s="28">
        <v>1</v>
      </c>
      <c r="H167" s="21"/>
      <c r="I167" s="18"/>
      <c r="J167" s="24"/>
      <c r="K167" s="22"/>
      <c r="L167" s="24"/>
      <c r="M167" s="22"/>
      <c r="N167" s="24"/>
      <c r="O167" s="22"/>
      <c r="P167" s="24"/>
      <c r="Q167" s="22"/>
      <c r="R167" s="21"/>
      <c r="S167" s="23"/>
      <c r="T167" s="24"/>
      <c r="U167" s="22"/>
      <c r="V167" s="24"/>
      <c r="W167" s="22"/>
      <c r="X167" s="24"/>
      <c r="Y167" s="22"/>
      <c r="Z167" s="24"/>
      <c r="AA167" s="22"/>
      <c r="AB167" s="24"/>
      <c r="AC167" s="22"/>
      <c r="AD167" s="24"/>
      <c r="AE167" s="22"/>
      <c r="AF167" s="24"/>
      <c r="AG167" s="22"/>
      <c r="AH167" s="24"/>
      <c r="AI167" s="22"/>
      <c r="AJ167" s="24"/>
      <c r="AK167" s="22"/>
      <c r="AL167" s="24"/>
      <c r="AM167" s="22"/>
      <c r="AN167" s="24"/>
      <c r="AO167" s="22"/>
      <c r="AP167" s="24"/>
      <c r="AQ167" s="22"/>
      <c r="AR167" s="24"/>
      <c r="AS167" s="22"/>
      <c r="AT167" s="24"/>
      <c r="AU167" s="22"/>
    </row>
    <row r="168" spans="1:47" x14ac:dyDescent="0.25">
      <c r="A168" s="5" t="s">
        <v>294</v>
      </c>
      <c r="B168" s="8" t="s">
        <v>64</v>
      </c>
      <c r="C168" s="4" t="s">
        <v>308</v>
      </c>
      <c r="D168" s="26" t="s">
        <v>309</v>
      </c>
      <c r="E168" s="47"/>
      <c r="F168" s="48"/>
      <c r="G168" s="28">
        <v>2</v>
      </c>
      <c r="H168" s="21"/>
      <c r="I168" s="18"/>
      <c r="J168" s="24"/>
      <c r="K168" s="22"/>
      <c r="L168" s="24"/>
      <c r="M168" s="22"/>
      <c r="N168" s="24"/>
      <c r="O168" s="22"/>
      <c r="P168" s="24"/>
      <c r="Q168" s="22"/>
      <c r="R168" s="21"/>
      <c r="S168" s="23"/>
      <c r="T168" s="24"/>
      <c r="U168" s="22"/>
      <c r="V168" s="24"/>
      <c r="W168" s="22"/>
      <c r="X168" s="24"/>
      <c r="Y168" s="22"/>
      <c r="Z168" s="24"/>
      <c r="AA168" s="22"/>
      <c r="AB168" s="24"/>
      <c r="AC168" s="22"/>
      <c r="AD168" s="24"/>
      <c r="AE168" s="22"/>
      <c r="AF168" s="24"/>
      <c r="AG168" s="22"/>
      <c r="AH168" s="24"/>
      <c r="AI168" s="22"/>
      <c r="AJ168" s="24"/>
      <c r="AK168" s="22"/>
      <c r="AL168" s="24"/>
      <c r="AM168" s="22"/>
      <c r="AN168" s="24"/>
      <c r="AO168" s="22"/>
      <c r="AP168" s="24"/>
      <c r="AQ168" s="22"/>
      <c r="AR168" s="24"/>
      <c r="AS168" s="22"/>
      <c r="AT168" s="24"/>
      <c r="AU168" s="22"/>
    </row>
    <row r="169" spans="1:47" x14ac:dyDescent="0.25">
      <c r="A169" s="5" t="s">
        <v>294</v>
      </c>
      <c r="B169" s="8">
        <v>999027845</v>
      </c>
      <c r="C169" s="4" t="s">
        <v>310</v>
      </c>
      <c r="D169" s="26"/>
      <c r="E169" s="47"/>
      <c r="F169" s="48"/>
      <c r="G169" s="28">
        <v>1</v>
      </c>
      <c r="H169" s="21"/>
      <c r="I169" s="18"/>
      <c r="J169" s="24"/>
      <c r="K169" s="22"/>
      <c r="L169" s="24"/>
      <c r="M169" s="22"/>
      <c r="N169" s="24"/>
      <c r="O169" s="22"/>
      <c r="P169" s="24"/>
      <c r="Q169" s="22"/>
      <c r="R169" s="21"/>
      <c r="S169" s="23"/>
      <c r="T169" s="24"/>
      <c r="U169" s="22"/>
      <c r="V169" s="24"/>
      <c r="W169" s="22"/>
      <c r="X169" s="24"/>
      <c r="Y169" s="22"/>
      <c r="Z169" s="24"/>
      <c r="AA169" s="22"/>
      <c r="AB169" s="24"/>
      <c r="AC169" s="22"/>
      <c r="AD169" s="24"/>
      <c r="AE169" s="22"/>
      <c r="AF169" s="24"/>
      <c r="AG169" s="22"/>
      <c r="AH169" s="24"/>
      <c r="AI169" s="22"/>
      <c r="AJ169" s="24"/>
      <c r="AK169" s="22"/>
      <c r="AL169" s="24"/>
      <c r="AM169" s="22"/>
      <c r="AN169" s="24"/>
      <c r="AO169" s="22"/>
      <c r="AP169" s="24"/>
      <c r="AQ169" s="22"/>
      <c r="AR169" s="24"/>
      <c r="AS169" s="22"/>
      <c r="AT169" s="24"/>
      <c r="AU169" s="22"/>
    </row>
    <row r="170" spans="1:47" x14ac:dyDescent="0.25">
      <c r="A170" s="5" t="s">
        <v>294</v>
      </c>
      <c r="B170" s="8">
        <v>999026329</v>
      </c>
      <c r="C170" s="4" t="s">
        <v>311</v>
      </c>
      <c r="D170" s="26"/>
      <c r="E170" s="47"/>
      <c r="F170" s="48"/>
      <c r="G170" s="28">
        <v>2</v>
      </c>
      <c r="H170" s="21"/>
      <c r="I170" s="18"/>
      <c r="J170" s="24"/>
      <c r="K170" s="22"/>
      <c r="L170" s="24"/>
      <c r="M170" s="22"/>
      <c r="N170" s="24"/>
      <c r="O170" s="22"/>
      <c r="P170" s="24"/>
      <c r="Q170" s="22"/>
      <c r="R170" s="21"/>
      <c r="S170" s="23"/>
      <c r="T170" s="24"/>
      <c r="U170" s="22"/>
      <c r="V170" s="24"/>
      <c r="W170" s="22"/>
      <c r="X170" s="24"/>
      <c r="Y170" s="22"/>
      <c r="Z170" s="24"/>
      <c r="AA170" s="22"/>
      <c r="AB170" s="24"/>
      <c r="AC170" s="22"/>
      <c r="AD170" s="24"/>
      <c r="AE170" s="22"/>
      <c r="AF170" s="24"/>
      <c r="AG170" s="22"/>
      <c r="AH170" s="24"/>
      <c r="AI170" s="22"/>
      <c r="AJ170" s="24"/>
      <c r="AK170" s="22"/>
      <c r="AL170" s="24"/>
      <c r="AM170" s="22"/>
      <c r="AN170" s="24"/>
      <c r="AO170" s="22"/>
      <c r="AP170" s="24"/>
      <c r="AQ170" s="22"/>
      <c r="AR170" s="24"/>
      <c r="AS170" s="22"/>
      <c r="AT170" s="24"/>
      <c r="AU170" s="22"/>
    </row>
    <row r="171" spans="1:47" x14ac:dyDescent="0.25">
      <c r="A171" s="5" t="s">
        <v>294</v>
      </c>
      <c r="B171" s="8">
        <v>999026419</v>
      </c>
      <c r="C171" s="4" t="s">
        <v>312</v>
      </c>
      <c r="D171" s="26"/>
      <c r="E171" s="47"/>
      <c r="F171" s="48"/>
      <c r="G171" s="28">
        <v>1</v>
      </c>
      <c r="H171" s="21"/>
      <c r="I171" s="18"/>
      <c r="J171" s="24"/>
      <c r="K171" s="22"/>
      <c r="L171" s="24"/>
      <c r="M171" s="22"/>
      <c r="N171" s="24"/>
      <c r="O171" s="22"/>
      <c r="P171" s="24"/>
      <c r="Q171" s="22"/>
      <c r="R171" s="21"/>
      <c r="S171" s="23"/>
      <c r="T171" s="24"/>
      <c r="U171" s="22"/>
      <c r="V171" s="24"/>
      <c r="W171" s="22"/>
      <c r="X171" s="24"/>
      <c r="Y171" s="22"/>
      <c r="Z171" s="24"/>
      <c r="AA171" s="22"/>
      <c r="AB171" s="24"/>
      <c r="AC171" s="22"/>
      <c r="AD171" s="24"/>
      <c r="AE171" s="22"/>
      <c r="AF171" s="24"/>
      <c r="AG171" s="22"/>
      <c r="AH171" s="24"/>
      <c r="AI171" s="22"/>
      <c r="AJ171" s="24"/>
      <c r="AK171" s="22"/>
      <c r="AL171" s="24"/>
      <c r="AM171" s="22"/>
      <c r="AN171" s="24"/>
      <c r="AO171" s="22"/>
      <c r="AP171" s="24"/>
      <c r="AQ171" s="22"/>
      <c r="AR171" s="24"/>
      <c r="AS171" s="22"/>
      <c r="AT171" s="24"/>
      <c r="AU171" s="22"/>
    </row>
    <row r="172" spans="1:47" x14ac:dyDescent="0.25">
      <c r="A172" s="5" t="s">
        <v>294</v>
      </c>
      <c r="B172" s="8">
        <v>888004188</v>
      </c>
      <c r="C172" s="4" t="s">
        <v>313</v>
      </c>
      <c r="D172" s="26"/>
      <c r="E172" s="47"/>
      <c r="F172" s="48"/>
      <c r="G172" s="28">
        <v>1</v>
      </c>
      <c r="H172" s="21"/>
      <c r="I172" s="18"/>
      <c r="J172" s="24"/>
      <c r="K172" s="22"/>
      <c r="L172" s="24"/>
      <c r="M172" s="22"/>
      <c r="N172" s="24"/>
      <c r="O172" s="22"/>
      <c r="P172" s="24"/>
      <c r="Q172" s="22"/>
      <c r="R172" s="21"/>
      <c r="S172" s="23"/>
      <c r="T172" s="24"/>
      <c r="U172" s="22"/>
      <c r="V172" s="24"/>
      <c r="W172" s="22"/>
      <c r="X172" s="24"/>
      <c r="Y172" s="22"/>
      <c r="Z172" s="24"/>
      <c r="AA172" s="22"/>
      <c r="AB172" s="24"/>
      <c r="AC172" s="22"/>
      <c r="AD172" s="24"/>
      <c r="AE172" s="22"/>
      <c r="AF172" s="24"/>
      <c r="AG172" s="22"/>
      <c r="AH172" s="24"/>
      <c r="AI172" s="22"/>
      <c r="AJ172" s="24"/>
      <c r="AK172" s="22"/>
      <c r="AL172" s="24"/>
      <c r="AM172" s="22"/>
      <c r="AN172" s="24"/>
      <c r="AO172" s="22"/>
      <c r="AP172" s="24"/>
      <c r="AQ172" s="22"/>
      <c r="AR172" s="24"/>
      <c r="AS172" s="22"/>
      <c r="AT172" s="24"/>
      <c r="AU172" s="22"/>
    </row>
    <row r="173" spans="1:47" x14ac:dyDescent="0.25">
      <c r="A173" s="5" t="s">
        <v>84</v>
      </c>
      <c r="B173" s="8" t="s">
        <v>315</v>
      </c>
      <c r="C173" s="4" t="s">
        <v>139</v>
      </c>
      <c r="D173" s="26" t="s">
        <v>316</v>
      </c>
      <c r="E173" s="47"/>
      <c r="F173" s="48"/>
      <c r="G173" s="28">
        <v>1</v>
      </c>
      <c r="H173" s="21"/>
      <c r="I173" s="18"/>
      <c r="J173" s="24"/>
      <c r="K173" s="22"/>
      <c r="L173" s="24"/>
      <c r="M173" s="22"/>
      <c r="N173" s="24"/>
      <c r="O173" s="22"/>
      <c r="P173" s="24"/>
      <c r="Q173" s="22"/>
      <c r="R173" s="21"/>
      <c r="S173" s="23"/>
      <c r="T173" s="24"/>
      <c r="U173" s="22"/>
      <c r="V173" s="24"/>
      <c r="W173" s="22"/>
      <c r="X173" s="24"/>
      <c r="Y173" s="22"/>
      <c r="Z173" s="24"/>
      <c r="AA173" s="22"/>
      <c r="AB173" s="24"/>
      <c r="AC173" s="22"/>
      <c r="AD173" s="24"/>
      <c r="AE173" s="22"/>
      <c r="AF173" s="24"/>
      <c r="AG173" s="22"/>
      <c r="AH173" s="24"/>
      <c r="AI173" s="22"/>
      <c r="AJ173" s="24"/>
      <c r="AK173" s="22"/>
      <c r="AL173" s="24"/>
      <c r="AM173" s="22"/>
      <c r="AN173" s="24"/>
      <c r="AO173" s="22"/>
      <c r="AP173" s="24"/>
      <c r="AQ173" s="22"/>
      <c r="AR173" s="24"/>
      <c r="AS173" s="22"/>
      <c r="AT173" s="24"/>
      <c r="AU173" s="22"/>
    </row>
    <row r="174" spans="1:47" x14ac:dyDescent="0.25">
      <c r="A174" s="5" t="s">
        <v>84</v>
      </c>
      <c r="B174" s="8" t="s">
        <v>317</v>
      </c>
      <c r="C174" s="4" t="s">
        <v>318</v>
      </c>
      <c r="D174" s="26"/>
      <c r="E174" s="47"/>
      <c r="F174" s="48"/>
      <c r="G174" s="28">
        <v>1</v>
      </c>
      <c r="H174" s="21"/>
      <c r="I174" s="18"/>
      <c r="J174" s="24"/>
      <c r="K174" s="22"/>
      <c r="L174" s="24"/>
      <c r="M174" s="22"/>
      <c r="N174" s="24"/>
      <c r="O174" s="22"/>
      <c r="P174" s="24"/>
      <c r="Q174" s="22"/>
      <c r="R174" s="21"/>
      <c r="S174" s="23"/>
      <c r="T174" s="24"/>
      <c r="U174" s="22"/>
      <c r="V174" s="24"/>
      <c r="W174" s="22"/>
      <c r="X174" s="24"/>
      <c r="Y174" s="22"/>
      <c r="Z174" s="24"/>
      <c r="AA174" s="22"/>
      <c r="AB174" s="24"/>
      <c r="AC174" s="22"/>
      <c r="AD174" s="24"/>
      <c r="AE174" s="22"/>
      <c r="AF174" s="24"/>
      <c r="AG174" s="22"/>
      <c r="AH174" s="24"/>
      <c r="AI174" s="22"/>
      <c r="AJ174" s="24"/>
      <c r="AK174" s="22"/>
      <c r="AL174" s="24"/>
      <c r="AM174" s="22"/>
      <c r="AN174" s="24"/>
      <c r="AO174" s="22"/>
      <c r="AP174" s="24"/>
      <c r="AQ174" s="22"/>
      <c r="AR174" s="24"/>
      <c r="AS174" s="22"/>
      <c r="AT174" s="24"/>
      <c r="AU174" s="22"/>
    </row>
    <row r="175" spans="1:47" x14ac:dyDescent="0.25">
      <c r="A175" s="5" t="s">
        <v>294</v>
      </c>
      <c r="B175" s="8" t="s">
        <v>320</v>
      </c>
      <c r="C175" s="4" t="s">
        <v>321</v>
      </c>
      <c r="D175" s="26"/>
      <c r="E175" s="47"/>
      <c r="F175" s="48"/>
      <c r="G175" s="28">
        <v>4</v>
      </c>
      <c r="H175" s="21"/>
      <c r="I175" s="18"/>
      <c r="J175" s="24"/>
      <c r="K175" s="22"/>
      <c r="L175" s="24"/>
      <c r="M175" s="22"/>
      <c r="N175" s="24"/>
      <c r="O175" s="22"/>
      <c r="P175" s="24"/>
      <c r="Q175" s="22"/>
      <c r="R175" s="21"/>
      <c r="S175" s="23"/>
      <c r="T175" s="24"/>
      <c r="U175" s="22"/>
      <c r="V175" s="24"/>
      <c r="W175" s="22"/>
      <c r="X175" s="24"/>
      <c r="Y175" s="22"/>
      <c r="Z175" s="24"/>
      <c r="AA175" s="22"/>
      <c r="AB175" s="24"/>
      <c r="AC175" s="22"/>
      <c r="AD175" s="24"/>
      <c r="AE175" s="22"/>
      <c r="AF175" s="24"/>
      <c r="AG175" s="22"/>
      <c r="AH175" s="24"/>
      <c r="AI175" s="22"/>
      <c r="AJ175" s="24"/>
      <c r="AK175" s="22"/>
      <c r="AL175" s="24"/>
      <c r="AM175" s="22"/>
      <c r="AN175" s="24"/>
      <c r="AO175" s="22"/>
      <c r="AP175" s="24"/>
      <c r="AQ175" s="22"/>
      <c r="AR175" s="24"/>
      <c r="AS175" s="22"/>
      <c r="AT175" s="24"/>
      <c r="AU175" s="22"/>
    </row>
    <row r="176" spans="1:47" x14ac:dyDescent="0.25">
      <c r="A176" s="5" t="s">
        <v>85</v>
      </c>
      <c r="B176" s="8">
        <v>205000610</v>
      </c>
      <c r="C176" s="4" t="s">
        <v>324</v>
      </c>
      <c r="D176" s="26"/>
      <c r="E176" s="57"/>
      <c r="F176" s="57"/>
      <c r="G176" s="28">
        <v>1</v>
      </c>
      <c r="H176" s="21"/>
      <c r="I176" s="18"/>
      <c r="J176" s="24"/>
      <c r="K176" s="22"/>
      <c r="L176" s="24"/>
      <c r="M176" s="22"/>
      <c r="N176" s="24"/>
      <c r="O176" s="22"/>
      <c r="P176" s="24"/>
      <c r="Q176" s="22"/>
      <c r="R176" s="21"/>
      <c r="S176" s="23"/>
      <c r="T176" s="24"/>
      <c r="U176" s="22"/>
      <c r="V176" s="24"/>
      <c r="W176" s="22"/>
      <c r="X176" s="24"/>
      <c r="Y176" s="22"/>
      <c r="Z176" s="24"/>
      <c r="AA176" s="22"/>
      <c r="AB176" s="24"/>
      <c r="AC176" s="22"/>
      <c r="AD176" s="24"/>
      <c r="AE176" s="22"/>
      <c r="AF176" s="24"/>
      <c r="AG176" s="22"/>
      <c r="AH176" s="24"/>
      <c r="AI176" s="22"/>
      <c r="AJ176" s="24"/>
      <c r="AK176" s="22"/>
      <c r="AL176" s="24"/>
      <c r="AM176" s="22"/>
      <c r="AN176" s="24"/>
      <c r="AO176" s="22"/>
      <c r="AP176" s="24"/>
      <c r="AQ176" s="22"/>
      <c r="AR176" s="24"/>
      <c r="AS176" s="22"/>
      <c r="AT176" s="24"/>
      <c r="AU176" s="22"/>
    </row>
    <row r="177" spans="1:47" s="64" customFormat="1" ht="30" x14ac:dyDescent="0.25">
      <c r="A177" s="38" t="s">
        <v>294</v>
      </c>
      <c r="B177" s="39" t="s">
        <v>325</v>
      </c>
      <c r="C177" s="60" t="s">
        <v>327</v>
      </c>
      <c r="D177" s="61"/>
      <c r="E177" s="62"/>
      <c r="F177" s="62"/>
      <c r="G177" s="52">
        <v>1</v>
      </c>
      <c r="H177" s="53"/>
      <c r="I177" s="63"/>
      <c r="J177" s="56"/>
      <c r="K177" s="54"/>
      <c r="L177" s="56"/>
      <c r="M177" s="54"/>
      <c r="N177" s="56"/>
      <c r="O177" s="54"/>
      <c r="P177" s="56"/>
      <c r="Q177" s="54"/>
      <c r="R177" s="53"/>
      <c r="S177" s="55"/>
      <c r="T177" s="56"/>
      <c r="U177" s="54"/>
      <c r="V177" s="56"/>
      <c r="W177" s="54"/>
      <c r="X177" s="56"/>
      <c r="Y177" s="54"/>
      <c r="Z177" s="56"/>
      <c r="AA177" s="54"/>
      <c r="AB177" s="56"/>
      <c r="AC177" s="54"/>
      <c r="AD177" s="56"/>
      <c r="AE177" s="54"/>
      <c r="AF177" s="56"/>
      <c r="AG177" s="54"/>
      <c r="AH177" s="56"/>
      <c r="AI177" s="54"/>
      <c r="AJ177" s="56"/>
      <c r="AK177" s="54"/>
      <c r="AL177" s="56"/>
      <c r="AM177" s="54"/>
      <c r="AN177" s="56"/>
      <c r="AO177" s="54"/>
      <c r="AP177" s="56"/>
      <c r="AQ177" s="54"/>
      <c r="AR177" s="56"/>
      <c r="AS177" s="54"/>
      <c r="AT177" s="56"/>
      <c r="AU177" s="54"/>
    </row>
    <row r="178" spans="1:47" s="64" customFormat="1" ht="30" x14ac:dyDescent="0.25">
      <c r="A178" s="38" t="s">
        <v>294</v>
      </c>
      <c r="B178" s="39" t="s">
        <v>326</v>
      </c>
      <c r="C178" s="60" t="s">
        <v>328</v>
      </c>
      <c r="D178" s="61"/>
      <c r="E178" s="62"/>
      <c r="F178" s="62"/>
      <c r="G178" s="52">
        <v>1</v>
      </c>
      <c r="H178" s="53"/>
      <c r="I178" s="63"/>
      <c r="J178" s="56"/>
      <c r="K178" s="54"/>
      <c r="L178" s="56"/>
      <c r="M178" s="54"/>
      <c r="N178" s="56"/>
      <c r="O178" s="54"/>
      <c r="P178" s="56"/>
      <c r="Q178" s="54"/>
      <c r="R178" s="53"/>
      <c r="S178" s="55"/>
      <c r="T178" s="56"/>
      <c r="U178" s="54"/>
      <c r="V178" s="56"/>
      <c r="W178" s="54"/>
      <c r="X178" s="56"/>
      <c r="Y178" s="54"/>
      <c r="Z178" s="56"/>
      <c r="AA178" s="54"/>
      <c r="AB178" s="56"/>
      <c r="AC178" s="54"/>
      <c r="AD178" s="56"/>
      <c r="AE178" s="54"/>
      <c r="AF178" s="56"/>
      <c r="AG178" s="54"/>
      <c r="AH178" s="56"/>
      <c r="AI178" s="54"/>
      <c r="AJ178" s="56"/>
      <c r="AK178" s="54"/>
      <c r="AL178" s="56"/>
      <c r="AM178" s="54"/>
      <c r="AN178" s="56"/>
      <c r="AO178" s="54"/>
      <c r="AP178" s="56"/>
      <c r="AQ178" s="54"/>
      <c r="AR178" s="56"/>
      <c r="AS178" s="54"/>
      <c r="AT178" s="56"/>
      <c r="AU178" s="54"/>
    </row>
    <row r="179" spans="1:47" x14ac:dyDescent="0.25">
      <c r="A179" s="5" t="s">
        <v>294</v>
      </c>
      <c r="B179" s="8">
        <v>999038140</v>
      </c>
      <c r="C179" s="4" t="s">
        <v>329</v>
      </c>
      <c r="D179" s="26"/>
      <c r="E179" s="57"/>
      <c r="F179" s="57"/>
      <c r="G179" s="28">
        <v>2</v>
      </c>
      <c r="H179" s="21"/>
      <c r="I179" s="18"/>
      <c r="J179" s="24"/>
      <c r="K179" s="22"/>
      <c r="L179" s="24"/>
      <c r="M179" s="22"/>
      <c r="N179" s="24"/>
      <c r="O179" s="22"/>
      <c r="P179" s="24"/>
      <c r="Q179" s="22"/>
      <c r="R179" s="21"/>
      <c r="S179" s="23"/>
      <c r="T179" s="24"/>
      <c r="U179" s="22"/>
      <c r="V179" s="24"/>
      <c r="W179" s="22"/>
      <c r="X179" s="24"/>
      <c r="Y179" s="22"/>
      <c r="Z179" s="24"/>
      <c r="AA179" s="22"/>
      <c r="AB179" s="24"/>
      <c r="AC179" s="22"/>
      <c r="AD179" s="24"/>
      <c r="AE179" s="22"/>
      <c r="AF179" s="24"/>
      <c r="AG179" s="22"/>
      <c r="AH179" s="24"/>
      <c r="AI179" s="22"/>
      <c r="AJ179" s="24"/>
      <c r="AK179" s="22"/>
      <c r="AL179" s="24"/>
      <c r="AM179" s="22"/>
      <c r="AN179" s="24"/>
      <c r="AO179" s="22"/>
      <c r="AP179" s="24"/>
      <c r="AQ179" s="22"/>
      <c r="AR179" s="24"/>
      <c r="AS179" s="22"/>
      <c r="AT179" s="24"/>
      <c r="AU179" s="22"/>
    </row>
    <row r="180" spans="1:47" x14ac:dyDescent="0.25">
      <c r="A180" s="5" t="s">
        <v>294</v>
      </c>
      <c r="B180" s="8" t="s">
        <v>330</v>
      </c>
      <c r="C180" s="4" t="s">
        <v>331</v>
      </c>
      <c r="D180" s="26"/>
      <c r="E180" s="57"/>
      <c r="F180" s="57"/>
      <c r="G180" s="28">
        <v>1</v>
      </c>
      <c r="H180" s="21"/>
      <c r="I180" s="18"/>
      <c r="J180" s="24"/>
      <c r="K180" s="22"/>
      <c r="L180" s="24"/>
      <c r="M180" s="22"/>
      <c r="N180" s="24"/>
      <c r="O180" s="22"/>
      <c r="P180" s="24"/>
      <c r="Q180" s="22"/>
      <c r="R180" s="21"/>
      <c r="S180" s="23"/>
      <c r="T180" s="24"/>
      <c r="U180" s="22"/>
      <c r="V180" s="24"/>
      <c r="W180" s="22"/>
      <c r="X180" s="24"/>
      <c r="Y180" s="22"/>
      <c r="Z180" s="24"/>
      <c r="AA180" s="22"/>
      <c r="AB180" s="24"/>
      <c r="AC180" s="22"/>
      <c r="AD180" s="24"/>
      <c r="AE180" s="22"/>
      <c r="AF180" s="24"/>
      <c r="AG180" s="22"/>
      <c r="AH180" s="24"/>
      <c r="AI180" s="22"/>
      <c r="AJ180" s="24"/>
      <c r="AK180" s="22"/>
      <c r="AL180" s="24"/>
      <c r="AM180" s="22"/>
      <c r="AN180" s="24"/>
      <c r="AO180" s="22"/>
      <c r="AP180" s="24"/>
      <c r="AQ180" s="22"/>
      <c r="AR180" s="24"/>
      <c r="AS180" s="22"/>
      <c r="AT180" s="24"/>
      <c r="AU180" s="22"/>
    </row>
    <row r="181" spans="1:47" x14ac:dyDescent="0.25">
      <c r="A181" s="5" t="s">
        <v>85</v>
      </c>
      <c r="B181" s="8" t="s">
        <v>332</v>
      </c>
      <c r="C181" s="4" t="s">
        <v>332</v>
      </c>
      <c r="D181" s="26"/>
      <c r="E181" s="57"/>
      <c r="F181" s="57"/>
      <c r="G181" s="28">
        <v>4</v>
      </c>
      <c r="H181" s="21"/>
      <c r="I181" s="18"/>
      <c r="J181" s="24"/>
      <c r="K181" s="22"/>
      <c r="L181" s="24"/>
      <c r="M181" s="22"/>
      <c r="N181" s="24"/>
      <c r="O181" s="22"/>
      <c r="P181" s="24"/>
      <c r="Q181" s="22"/>
      <c r="R181" s="21"/>
      <c r="S181" s="23"/>
      <c r="T181" s="24"/>
      <c r="U181" s="22"/>
      <c r="V181" s="24"/>
      <c r="W181" s="22"/>
      <c r="X181" s="24"/>
      <c r="Y181" s="22"/>
      <c r="Z181" s="24"/>
      <c r="AA181" s="22"/>
      <c r="AB181" s="24"/>
      <c r="AC181" s="22"/>
      <c r="AD181" s="24"/>
      <c r="AE181" s="22"/>
      <c r="AF181" s="24"/>
      <c r="AG181" s="22"/>
      <c r="AH181" s="24"/>
      <c r="AI181" s="22"/>
      <c r="AJ181" s="24"/>
      <c r="AK181" s="22"/>
      <c r="AL181" s="24"/>
      <c r="AM181" s="22"/>
      <c r="AN181" s="24"/>
      <c r="AO181" s="22"/>
      <c r="AP181" s="24"/>
      <c r="AQ181" s="22"/>
      <c r="AR181" s="24"/>
      <c r="AS181" s="22"/>
      <c r="AT181" s="24"/>
      <c r="AU181" s="22"/>
    </row>
  </sheetData>
  <autoFilter ref="A1:AU181" xr:uid="{33165732-921F-4B38-922B-372698C0E235}"/>
  <conditionalFormatting sqref="B1">
    <cfRule type="duplicateValues" dxfId="47" priority="18"/>
  </conditionalFormatting>
  <conditionalFormatting sqref="B2:B3">
    <cfRule type="duplicateValues" dxfId="46" priority="17"/>
  </conditionalFormatting>
  <conditionalFormatting sqref="B4">
    <cfRule type="duplicateValues" dxfId="45" priority="16"/>
  </conditionalFormatting>
  <conditionalFormatting sqref="B5">
    <cfRule type="duplicateValues" dxfId="44" priority="15"/>
  </conditionalFormatting>
  <conditionalFormatting sqref="B6">
    <cfRule type="duplicateValues" dxfId="43" priority="14"/>
  </conditionalFormatting>
  <conditionalFormatting sqref="B7:B9">
    <cfRule type="duplicateValues" dxfId="42" priority="13"/>
  </conditionalFormatting>
  <conditionalFormatting sqref="B10:B22">
    <cfRule type="duplicateValues" dxfId="41" priority="12"/>
  </conditionalFormatting>
  <conditionalFormatting sqref="B23:B51">
    <cfRule type="duplicateValues" dxfId="40" priority="11"/>
  </conditionalFormatting>
  <conditionalFormatting sqref="B52:B73">
    <cfRule type="duplicateValues" dxfId="39" priority="10"/>
  </conditionalFormatting>
  <conditionalFormatting sqref="B74:B131 B134:B157">
    <cfRule type="duplicateValues" dxfId="38" priority="9"/>
  </conditionalFormatting>
  <conditionalFormatting sqref="B132">
    <cfRule type="duplicateValues" dxfId="37" priority="8"/>
  </conditionalFormatting>
  <conditionalFormatting sqref="B133">
    <cfRule type="duplicateValues" dxfId="36" priority="7"/>
  </conditionalFormatting>
  <conditionalFormatting sqref="B158:B160">
    <cfRule type="duplicateValues" dxfId="35" priority="6"/>
  </conditionalFormatting>
  <conditionalFormatting sqref="B161:B163">
    <cfRule type="duplicateValues" dxfId="34" priority="5"/>
  </conditionalFormatting>
  <conditionalFormatting sqref="B164:B167">
    <cfRule type="duplicateValues" dxfId="33" priority="4"/>
  </conditionalFormatting>
  <conditionalFormatting sqref="B173:B175">
    <cfRule type="duplicateValues" dxfId="32" priority="3"/>
  </conditionalFormatting>
  <conditionalFormatting sqref="B168:B172">
    <cfRule type="duplicateValues" dxfId="31" priority="2"/>
  </conditionalFormatting>
  <conditionalFormatting sqref="B176:B181">
    <cfRule type="duplicateValues" dxfId="3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86"/>
  <sheetViews>
    <sheetView zoomScale="90" zoomScaleNormal="90" workbookViewId="0">
      <pane ySplit="1" topLeftCell="A35" activePane="bottomLeft" state="frozen"/>
      <selection pane="bottomLeft" activeCell="H10" sqref="A10:H12"/>
    </sheetView>
  </sheetViews>
  <sheetFormatPr defaultRowHeight="15" x14ac:dyDescent="0.25"/>
  <cols>
    <col min="1" max="1" width="10.85546875" style="9" customWidth="1"/>
    <col min="2" max="2" width="25.85546875" bestFit="1" customWidth="1"/>
    <col min="3" max="3" width="76" bestFit="1" customWidth="1"/>
    <col min="4" max="4" width="34.7109375" customWidth="1"/>
    <col min="5" max="5" width="18.7109375" style="45" bestFit="1" customWidth="1"/>
    <col min="6" max="6" width="9.140625" style="45" customWidth="1"/>
    <col min="7" max="7" width="10.42578125" style="9" customWidth="1"/>
    <col min="8" max="8" width="11.140625" style="9" bestFit="1" customWidth="1"/>
    <col min="9" max="9" width="9" bestFit="1" customWidth="1"/>
    <col min="10" max="10" width="11.140625" style="9" bestFit="1" customWidth="1"/>
    <col min="11" max="11" width="8.7109375" style="9" bestFit="1" customWidth="1"/>
    <col min="12" max="12" width="11.140625" style="9" bestFit="1" customWidth="1"/>
    <col min="13" max="13" width="8.7109375" style="9" bestFit="1" customWidth="1"/>
    <col min="14" max="14" width="11.140625" style="9" bestFit="1" customWidth="1"/>
    <col min="15" max="15" width="8.7109375" style="9" bestFit="1" customWidth="1"/>
    <col min="16" max="16" width="11.140625" style="9" bestFit="1" customWidth="1"/>
    <col min="17" max="17" width="8.7109375" style="9" bestFit="1" customWidth="1"/>
    <col min="18" max="18" width="11.140625" style="9" bestFit="1" customWidth="1"/>
    <col min="19" max="19" width="8.7109375" style="9" bestFit="1" customWidth="1"/>
    <col min="20" max="20" width="11.140625" style="9" bestFit="1" customWidth="1"/>
    <col min="21" max="21" width="8.7109375" style="9" bestFit="1" customWidth="1"/>
    <col min="22" max="22" width="11.140625" style="9" bestFit="1" customWidth="1"/>
    <col min="23" max="23" width="8.7109375" style="9" bestFit="1" customWidth="1"/>
    <col min="24" max="24" width="11.140625" style="9" bestFit="1" customWidth="1"/>
    <col min="25" max="25" width="8.7109375" style="9" bestFit="1" customWidth="1"/>
    <col min="26" max="26" width="11.140625" style="9" bestFit="1" customWidth="1"/>
    <col min="27" max="27" width="8.7109375" style="9" bestFit="1" customWidth="1"/>
    <col min="28" max="28" width="11.140625" style="9" bestFit="1" customWidth="1"/>
    <col min="29" max="29" width="8.7109375" style="9" bestFit="1" customWidth="1"/>
    <col min="30" max="30" width="11.140625" style="9" bestFit="1" customWidth="1"/>
    <col min="31" max="31" width="8.7109375" style="9" bestFit="1" customWidth="1"/>
    <col min="32" max="32" width="11.140625" style="9" bestFit="1" customWidth="1"/>
    <col min="33" max="33" width="8.7109375" style="9" bestFit="1" customWidth="1"/>
    <col min="34" max="34" width="11.140625" style="9" bestFit="1" customWidth="1"/>
    <col min="35" max="35" width="8.7109375" style="9" bestFit="1" customWidth="1"/>
    <col min="36" max="36" width="11.140625" style="9" bestFit="1" customWidth="1"/>
    <col min="37" max="37" width="8.7109375" style="9" bestFit="1" customWidth="1"/>
    <col min="38" max="38" width="11.140625" style="9" bestFit="1" customWidth="1"/>
    <col min="39" max="39" width="8.7109375" style="9" bestFit="1" customWidth="1"/>
    <col min="40" max="40" width="11.140625" style="9" bestFit="1" customWidth="1"/>
    <col min="41" max="41" width="8.7109375" style="9" bestFit="1" customWidth="1"/>
    <col min="42" max="42" width="11.140625" style="9" bestFit="1" customWidth="1"/>
    <col min="43" max="43" width="8.7109375" style="9" bestFit="1" customWidth="1"/>
    <col min="44" max="44" width="11.140625" style="9" bestFit="1" customWidth="1"/>
    <col min="45" max="45" width="8.7109375" style="9" bestFit="1" customWidth="1"/>
    <col min="46" max="46" width="11.140625" style="9" bestFit="1" customWidth="1"/>
    <col min="47" max="47" width="8.7109375" style="9" bestFit="1" customWidth="1"/>
    <col min="48" max="48" width="11.140625" style="9" bestFit="1" customWidth="1"/>
    <col min="49" max="49" width="8.7109375" style="9" bestFit="1" customWidth="1"/>
    <col min="50" max="50" width="11.140625" style="9" bestFit="1" customWidth="1"/>
    <col min="51" max="51" width="8.7109375" style="9" bestFit="1" customWidth="1"/>
    <col min="52" max="52" width="11.140625" style="9" bestFit="1" customWidth="1"/>
    <col min="53" max="53" width="8.7109375" style="9" bestFit="1" customWidth="1"/>
    <col min="54" max="54" width="11.140625" style="9" bestFit="1" customWidth="1"/>
    <col min="55" max="55" width="8.7109375" style="9" bestFit="1" customWidth="1"/>
    <col min="56" max="56" width="11.140625" style="9" bestFit="1" customWidth="1"/>
    <col min="57" max="57" width="8.7109375" style="9" bestFit="1" customWidth="1"/>
    <col min="58" max="58" width="11.140625" style="9" bestFit="1" customWidth="1"/>
    <col min="59" max="59" width="8.7109375" style="9" bestFit="1" customWidth="1"/>
  </cols>
  <sheetData>
    <row r="1" spans="1:59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42" t="s">
        <v>289</v>
      </c>
      <c r="F1" s="42" t="s">
        <v>274</v>
      </c>
      <c r="G1" s="27" t="s">
        <v>166</v>
      </c>
      <c r="H1" s="19" t="s">
        <v>165</v>
      </c>
      <c r="I1" s="29" t="s">
        <v>164</v>
      </c>
      <c r="J1" s="19" t="s">
        <v>165</v>
      </c>
      <c r="K1" s="20" t="s">
        <v>164</v>
      </c>
      <c r="L1" s="19" t="s">
        <v>165</v>
      </c>
      <c r="M1" s="20" t="s">
        <v>164</v>
      </c>
      <c r="N1" s="19" t="s">
        <v>165</v>
      </c>
      <c r="O1" s="20" t="s">
        <v>164</v>
      </c>
      <c r="P1" s="19" t="s">
        <v>165</v>
      </c>
      <c r="Q1" s="20" t="s">
        <v>164</v>
      </c>
      <c r="R1" s="19" t="s">
        <v>165</v>
      </c>
      <c r="S1" s="20" t="s">
        <v>164</v>
      </c>
      <c r="T1" s="19" t="s">
        <v>165</v>
      </c>
      <c r="U1" s="20" t="s">
        <v>164</v>
      </c>
      <c r="V1" s="19" t="s">
        <v>165</v>
      </c>
      <c r="W1" s="20" t="s">
        <v>164</v>
      </c>
      <c r="X1" s="19" t="s">
        <v>165</v>
      </c>
      <c r="Y1" s="20" t="s">
        <v>164</v>
      </c>
      <c r="Z1" s="19" t="s">
        <v>165</v>
      </c>
      <c r="AA1" s="20" t="s">
        <v>164</v>
      </c>
      <c r="AB1" s="19" t="s">
        <v>165</v>
      </c>
      <c r="AC1" s="20" t="s">
        <v>164</v>
      </c>
      <c r="AD1" s="19" t="s">
        <v>165</v>
      </c>
      <c r="AE1" s="20" t="s">
        <v>164</v>
      </c>
      <c r="AF1" s="19" t="s">
        <v>165</v>
      </c>
      <c r="AG1" s="20" t="s">
        <v>164</v>
      </c>
      <c r="AH1" s="19" t="s">
        <v>165</v>
      </c>
      <c r="AI1" s="20" t="s">
        <v>164</v>
      </c>
      <c r="AJ1" s="19" t="s">
        <v>165</v>
      </c>
      <c r="AK1" s="20" t="s">
        <v>164</v>
      </c>
      <c r="AL1" s="19" t="s">
        <v>165</v>
      </c>
      <c r="AM1" s="20" t="s">
        <v>164</v>
      </c>
      <c r="AN1" s="19" t="s">
        <v>165</v>
      </c>
      <c r="AO1" s="20" t="s">
        <v>164</v>
      </c>
      <c r="AP1" s="19" t="s">
        <v>165</v>
      </c>
      <c r="AQ1" s="20" t="s">
        <v>164</v>
      </c>
      <c r="AR1" s="19" t="s">
        <v>165</v>
      </c>
      <c r="AS1" s="20" t="s">
        <v>164</v>
      </c>
      <c r="AT1" s="19" t="s">
        <v>165</v>
      </c>
      <c r="AU1" s="20" t="s">
        <v>164</v>
      </c>
      <c r="AV1" s="19" t="s">
        <v>165</v>
      </c>
      <c r="AW1" s="20" t="s">
        <v>164</v>
      </c>
      <c r="AX1" s="19" t="s">
        <v>165</v>
      </c>
      <c r="AY1" s="20" t="s">
        <v>164</v>
      </c>
      <c r="AZ1" s="19" t="s">
        <v>165</v>
      </c>
      <c r="BA1" s="20" t="s">
        <v>164</v>
      </c>
      <c r="BB1" s="19" t="s">
        <v>165</v>
      </c>
      <c r="BC1" s="20" t="s">
        <v>164</v>
      </c>
      <c r="BD1" s="19" t="s">
        <v>165</v>
      </c>
      <c r="BE1" s="20" t="s">
        <v>164</v>
      </c>
      <c r="BF1" s="19" t="s">
        <v>165</v>
      </c>
      <c r="BG1" s="20" t="s">
        <v>164</v>
      </c>
    </row>
    <row r="2" spans="1:59" x14ac:dyDescent="0.25">
      <c r="A2" s="5" t="s">
        <v>83</v>
      </c>
      <c r="B2" s="7">
        <v>201000197</v>
      </c>
      <c r="C2" s="4" t="s">
        <v>235</v>
      </c>
      <c r="D2" s="26"/>
      <c r="E2" s="43" t="str">
        <f>IF(F2="","",G2-F2)</f>
        <v/>
      </c>
      <c r="F2" s="43"/>
      <c r="G2" s="28">
        <f>I2+K2+M2+O2+Q2+S2</f>
        <v>1</v>
      </c>
      <c r="H2" s="21">
        <v>43102</v>
      </c>
      <c r="I2" s="18">
        <v>1</v>
      </c>
      <c r="J2" s="21"/>
      <c r="K2" s="22"/>
      <c r="L2" s="21"/>
      <c r="M2" s="22"/>
      <c r="N2" s="21"/>
      <c r="O2" s="22"/>
      <c r="P2" s="21"/>
      <c r="Q2" s="22"/>
      <c r="R2" s="21"/>
      <c r="S2" s="22"/>
      <c r="T2" s="21"/>
      <c r="U2" s="22"/>
      <c r="V2" s="21"/>
      <c r="W2" s="22"/>
      <c r="X2" s="21"/>
      <c r="Y2" s="22"/>
      <c r="Z2" s="21"/>
      <c r="AA2" s="22"/>
      <c r="AB2" s="21"/>
      <c r="AC2" s="22"/>
      <c r="AD2" s="21"/>
      <c r="AE2" s="22"/>
      <c r="AF2" s="21"/>
      <c r="AG2" s="22"/>
      <c r="AH2" s="21"/>
      <c r="AI2" s="22"/>
      <c r="AJ2" s="21"/>
      <c r="AK2" s="22"/>
      <c r="AL2" s="21"/>
      <c r="AM2" s="22"/>
      <c r="AN2" s="21"/>
      <c r="AO2" s="22"/>
      <c r="AP2" s="21"/>
      <c r="AQ2" s="22"/>
      <c r="AR2" s="21"/>
      <c r="AS2" s="22"/>
      <c r="AT2" s="21"/>
      <c r="AU2" s="22"/>
      <c r="AV2" s="21"/>
      <c r="AW2" s="22"/>
      <c r="AX2" s="21"/>
      <c r="AY2" s="22"/>
      <c r="AZ2" s="21"/>
      <c r="BA2" s="22"/>
      <c r="BB2" s="21"/>
      <c r="BC2" s="22"/>
      <c r="BD2" s="21"/>
      <c r="BE2" s="22"/>
      <c r="BF2" s="21"/>
      <c r="BG2" s="22"/>
    </row>
    <row r="3" spans="1:59" x14ac:dyDescent="0.25">
      <c r="A3" s="5" t="s">
        <v>83</v>
      </c>
      <c r="B3" s="8">
        <v>201000197</v>
      </c>
      <c r="C3" s="32" t="s">
        <v>186</v>
      </c>
      <c r="D3" s="26"/>
      <c r="E3" s="43">
        <f>IF(G3-F3&gt;0,0,G3-F3)</f>
        <v>0</v>
      </c>
      <c r="F3" s="43">
        <v>1</v>
      </c>
      <c r="G3" s="28">
        <f>I3+K3+M3+O3+Q3+S3</f>
        <v>1</v>
      </c>
      <c r="H3" s="21">
        <v>43166</v>
      </c>
      <c r="I3" s="18">
        <v>1</v>
      </c>
      <c r="J3" s="21">
        <v>43166</v>
      </c>
      <c r="K3" s="23">
        <v>-1</v>
      </c>
      <c r="L3" s="21">
        <v>43521</v>
      </c>
      <c r="M3" s="22">
        <v>1</v>
      </c>
      <c r="N3" s="21">
        <v>43544</v>
      </c>
      <c r="O3" s="22">
        <v>1</v>
      </c>
      <c r="P3" s="21">
        <v>43544</v>
      </c>
      <c r="Q3" s="23">
        <v>-1</v>
      </c>
      <c r="R3" s="24"/>
      <c r="S3" s="22"/>
      <c r="T3" s="24"/>
      <c r="U3" s="22"/>
      <c r="V3" s="24"/>
      <c r="W3" s="22"/>
      <c r="X3" s="24"/>
      <c r="Y3" s="22"/>
      <c r="Z3" s="24"/>
      <c r="AA3" s="22"/>
      <c r="AB3" s="24"/>
      <c r="AC3" s="22"/>
      <c r="AD3" s="24"/>
      <c r="AE3" s="22"/>
      <c r="AF3" s="24"/>
      <c r="AG3" s="22"/>
      <c r="AH3" s="24"/>
      <c r="AI3" s="22"/>
      <c r="AJ3" s="24"/>
      <c r="AK3" s="22"/>
      <c r="AL3" s="24"/>
      <c r="AM3" s="22"/>
      <c r="AN3" s="24"/>
      <c r="AO3" s="22"/>
      <c r="AP3" s="24"/>
      <c r="AQ3" s="22"/>
      <c r="AR3" s="24"/>
      <c r="AS3" s="22"/>
      <c r="AT3" s="24"/>
      <c r="AU3" s="22"/>
      <c r="AV3" s="24"/>
      <c r="AW3" s="22"/>
      <c r="AX3" s="24"/>
      <c r="AY3" s="22"/>
      <c r="AZ3" s="24"/>
      <c r="BA3" s="22"/>
      <c r="BB3" s="24"/>
      <c r="BC3" s="22"/>
      <c r="BD3" s="24"/>
      <c r="BE3" s="22"/>
      <c r="BF3" s="24"/>
      <c r="BG3" s="22"/>
    </row>
    <row r="4" spans="1:59" x14ac:dyDescent="0.25">
      <c r="A4" s="5" t="s">
        <v>83</v>
      </c>
      <c r="B4" s="7">
        <v>201000260</v>
      </c>
      <c r="C4" s="4" t="s">
        <v>95</v>
      </c>
      <c r="D4" s="26"/>
      <c r="E4" s="43" t="str">
        <f t="shared" ref="E4:E66" si="0">IF(F4="","",G4-F4)</f>
        <v/>
      </c>
      <c r="F4" s="43"/>
      <c r="G4" s="28">
        <f t="shared" ref="G4:G68" si="1">I4+K4+M4+O4+Q4+S4</f>
        <v>1</v>
      </c>
      <c r="H4" s="21">
        <v>43102</v>
      </c>
      <c r="I4" s="18">
        <v>1</v>
      </c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1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  <c r="AV4" s="21"/>
      <c r="AW4" s="22"/>
      <c r="AX4" s="21"/>
      <c r="AY4" s="22"/>
      <c r="AZ4" s="21"/>
      <c r="BA4" s="22"/>
      <c r="BB4" s="21"/>
      <c r="BC4" s="22"/>
      <c r="BD4" s="21"/>
      <c r="BE4" s="22"/>
      <c r="BF4" s="21"/>
      <c r="BG4" s="22"/>
    </row>
    <row r="5" spans="1:59" x14ac:dyDescent="0.25">
      <c r="A5" s="5" t="s">
        <v>84</v>
      </c>
      <c r="B5" s="7">
        <v>999027699</v>
      </c>
      <c r="C5" s="4" t="s">
        <v>96</v>
      </c>
      <c r="D5" s="26"/>
      <c r="E5" s="43" t="str">
        <f t="shared" si="0"/>
        <v/>
      </c>
      <c r="F5" s="43"/>
      <c r="G5" s="28">
        <f t="shared" si="1"/>
        <v>1</v>
      </c>
      <c r="H5" s="21">
        <v>43102</v>
      </c>
      <c r="I5" s="18">
        <v>1</v>
      </c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1"/>
      <c r="AE5" s="22"/>
      <c r="AF5" s="21"/>
      <c r="AG5" s="22"/>
      <c r="AH5" s="21"/>
      <c r="AI5" s="22"/>
      <c r="AJ5" s="21"/>
      <c r="AK5" s="22"/>
      <c r="AL5" s="21"/>
      <c r="AM5" s="22"/>
      <c r="AN5" s="21"/>
      <c r="AO5" s="22"/>
      <c r="AP5" s="21"/>
      <c r="AQ5" s="22"/>
      <c r="AR5" s="21"/>
      <c r="AS5" s="22"/>
      <c r="AT5" s="21"/>
      <c r="AU5" s="22"/>
      <c r="AV5" s="21"/>
      <c r="AW5" s="22"/>
      <c r="AX5" s="21"/>
      <c r="AY5" s="22"/>
      <c r="AZ5" s="21"/>
      <c r="BA5" s="22"/>
      <c r="BB5" s="21"/>
      <c r="BC5" s="22"/>
      <c r="BD5" s="21"/>
      <c r="BE5" s="22"/>
      <c r="BF5" s="21"/>
      <c r="BG5" s="22"/>
    </row>
    <row r="6" spans="1:59" x14ac:dyDescent="0.25">
      <c r="A6" s="5" t="s">
        <v>81</v>
      </c>
      <c r="B6" s="7" t="s">
        <v>7</v>
      </c>
      <c r="C6" s="4" t="s">
        <v>97</v>
      </c>
      <c r="D6" s="26"/>
      <c r="E6" s="43" t="str">
        <f t="shared" si="0"/>
        <v/>
      </c>
      <c r="F6" s="43"/>
      <c r="G6" s="28">
        <f t="shared" si="1"/>
        <v>1</v>
      </c>
      <c r="H6" s="21">
        <v>43102</v>
      </c>
      <c r="I6" s="18">
        <v>1</v>
      </c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  <c r="Z6" s="21"/>
      <c r="AA6" s="22"/>
      <c r="AB6" s="21"/>
      <c r="AC6" s="22"/>
      <c r="AD6" s="21"/>
      <c r="AE6" s="22"/>
      <c r="AF6" s="21"/>
      <c r="AG6" s="22"/>
      <c r="AH6" s="21"/>
      <c r="AI6" s="22"/>
      <c r="AJ6" s="21"/>
      <c r="AK6" s="22"/>
      <c r="AL6" s="21"/>
      <c r="AM6" s="22"/>
      <c r="AN6" s="21"/>
      <c r="AO6" s="22"/>
      <c r="AP6" s="21"/>
      <c r="AQ6" s="22"/>
      <c r="AR6" s="21"/>
      <c r="AS6" s="22"/>
      <c r="AT6" s="21"/>
      <c r="AU6" s="22"/>
      <c r="AV6" s="21"/>
      <c r="AW6" s="22"/>
      <c r="AX6" s="21"/>
      <c r="AY6" s="22"/>
      <c r="AZ6" s="21"/>
      <c r="BA6" s="22"/>
      <c r="BB6" s="21"/>
      <c r="BC6" s="22"/>
      <c r="BD6" s="21"/>
      <c r="BE6" s="22"/>
      <c r="BF6" s="21"/>
      <c r="BG6" s="22"/>
    </row>
    <row r="7" spans="1:59" x14ac:dyDescent="0.25">
      <c r="A7" s="5" t="s">
        <v>85</v>
      </c>
      <c r="B7" s="7" t="s">
        <v>9</v>
      </c>
      <c r="C7" s="4" t="s">
        <v>9</v>
      </c>
      <c r="D7" s="26"/>
      <c r="E7" s="43" t="str">
        <f t="shared" si="0"/>
        <v/>
      </c>
      <c r="F7" s="43"/>
      <c r="G7" s="28">
        <f t="shared" si="1"/>
        <v>15</v>
      </c>
      <c r="H7" s="21">
        <v>43102</v>
      </c>
      <c r="I7" s="18">
        <v>15</v>
      </c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</row>
    <row r="8" spans="1:59" x14ac:dyDescent="0.25">
      <c r="A8" s="5" t="s">
        <v>81</v>
      </c>
      <c r="B8" s="7" t="s">
        <v>10</v>
      </c>
      <c r="C8" s="4" t="s">
        <v>98</v>
      </c>
      <c r="D8" s="26"/>
      <c r="E8" s="43" t="str">
        <f t="shared" si="0"/>
        <v/>
      </c>
      <c r="F8" s="43"/>
      <c r="G8" s="28">
        <f t="shared" si="1"/>
        <v>5</v>
      </c>
      <c r="H8" s="21">
        <v>43102</v>
      </c>
      <c r="I8" s="18">
        <v>5</v>
      </c>
      <c r="J8" s="21"/>
      <c r="K8" s="22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  <c r="AV8" s="21"/>
      <c r="AW8" s="22"/>
      <c r="AX8" s="21"/>
      <c r="AY8" s="22"/>
      <c r="AZ8" s="21"/>
      <c r="BA8" s="22"/>
      <c r="BB8" s="21"/>
      <c r="BC8" s="22"/>
      <c r="BD8" s="21"/>
      <c r="BE8" s="22"/>
      <c r="BF8" s="21"/>
      <c r="BG8" s="22"/>
    </row>
    <row r="9" spans="1:59" x14ac:dyDescent="0.25">
      <c r="A9" s="5" t="s">
        <v>86</v>
      </c>
      <c r="B9" s="7" t="s">
        <v>11</v>
      </c>
      <c r="C9" s="4" t="s">
        <v>99</v>
      </c>
      <c r="D9" s="26"/>
      <c r="E9" s="43" t="str">
        <f t="shared" si="0"/>
        <v/>
      </c>
      <c r="F9" s="43"/>
      <c r="G9" s="28">
        <f t="shared" si="1"/>
        <v>3</v>
      </c>
      <c r="H9" s="21">
        <v>43102</v>
      </c>
      <c r="I9" s="18">
        <v>3</v>
      </c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  <c r="AV9" s="21"/>
      <c r="AW9" s="22"/>
      <c r="AX9" s="21"/>
      <c r="AY9" s="22"/>
      <c r="AZ9" s="21"/>
      <c r="BA9" s="22"/>
      <c r="BB9" s="21"/>
      <c r="BC9" s="22"/>
      <c r="BD9" s="21"/>
      <c r="BE9" s="22"/>
      <c r="BF9" s="21"/>
      <c r="BG9" s="22"/>
    </row>
    <row r="10" spans="1:59" x14ac:dyDescent="0.25">
      <c r="A10" s="5" t="s">
        <v>86</v>
      </c>
      <c r="B10" s="7" t="s">
        <v>13</v>
      </c>
      <c r="C10" s="4" t="s">
        <v>100</v>
      </c>
      <c r="D10" s="26"/>
      <c r="E10" s="43" t="str">
        <f t="shared" si="0"/>
        <v/>
      </c>
      <c r="F10" s="43"/>
      <c r="G10" s="28">
        <f t="shared" si="1"/>
        <v>3</v>
      </c>
      <c r="H10" s="21">
        <v>43102</v>
      </c>
      <c r="I10" s="18">
        <v>3</v>
      </c>
      <c r="J10" s="21"/>
      <c r="K10" s="22"/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  <c r="AV10" s="21"/>
      <c r="AW10" s="22"/>
      <c r="AX10" s="21"/>
      <c r="AY10" s="22"/>
      <c r="AZ10" s="21"/>
      <c r="BA10" s="22"/>
      <c r="BB10" s="21"/>
      <c r="BC10" s="22"/>
      <c r="BD10" s="21"/>
      <c r="BE10" s="22"/>
      <c r="BF10" s="21"/>
      <c r="BG10" s="22"/>
    </row>
    <row r="11" spans="1:59" x14ac:dyDescent="0.25">
      <c r="A11" s="5" t="s">
        <v>87</v>
      </c>
      <c r="B11" s="7">
        <v>441001128</v>
      </c>
      <c r="C11" s="4" t="s">
        <v>101</v>
      </c>
      <c r="D11" s="26"/>
      <c r="E11" s="43" t="str">
        <f t="shared" si="0"/>
        <v/>
      </c>
      <c r="F11" s="43"/>
      <c r="G11" s="28">
        <f t="shared" si="1"/>
        <v>3</v>
      </c>
      <c r="H11" s="21">
        <v>43102</v>
      </c>
      <c r="I11" s="18">
        <v>3</v>
      </c>
      <c r="J11" s="21"/>
      <c r="K11" s="22"/>
      <c r="L11" s="21"/>
      <c r="M11" s="22"/>
      <c r="N11" s="21"/>
      <c r="O11" s="22"/>
      <c r="P11" s="21"/>
      <c r="Q11" s="22"/>
      <c r="R11" s="21"/>
      <c r="S11" s="22"/>
      <c r="T11" s="21"/>
      <c r="U11" s="22"/>
      <c r="V11" s="21"/>
      <c r="W11" s="22"/>
      <c r="X11" s="21"/>
      <c r="Y11" s="22"/>
      <c r="Z11" s="21"/>
      <c r="AA11" s="22"/>
      <c r="AB11" s="21"/>
      <c r="AC11" s="22"/>
      <c r="AD11" s="21"/>
      <c r="AE11" s="22"/>
      <c r="AF11" s="21"/>
      <c r="AG11" s="22"/>
      <c r="AH11" s="21"/>
      <c r="AI11" s="22"/>
      <c r="AJ11" s="21"/>
      <c r="AK11" s="22"/>
      <c r="AL11" s="21"/>
      <c r="AM11" s="22"/>
      <c r="AN11" s="21"/>
      <c r="AO11" s="22"/>
      <c r="AP11" s="21"/>
      <c r="AQ11" s="22"/>
      <c r="AR11" s="21"/>
      <c r="AS11" s="22"/>
      <c r="AT11" s="21"/>
      <c r="AU11" s="22"/>
      <c r="AV11" s="21"/>
      <c r="AW11" s="22"/>
      <c r="AX11" s="21"/>
      <c r="AY11" s="22"/>
      <c r="AZ11" s="21"/>
      <c r="BA11" s="22"/>
      <c r="BB11" s="21"/>
      <c r="BC11" s="22"/>
      <c r="BD11" s="21"/>
      <c r="BE11" s="22"/>
      <c r="BF11" s="21"/>
      <c r="BG11" s="22"/>
    </row>
    <row r="12" spans="1:59" x14ac:dyDescent="0.25">
      <c r="A12" s="5" t="s">
        <v>81</v>
      </c>
      <c r="B12" s="7" t="s">
        <v>14</v>
      </c>
      <c r="C12" s="4" t="s">
        <v>102</v>
      </c>
      <c r="D12" s="26"/>
      <c r="E12" s="43" t="str">
        <f t="shared" si="0"/>
        <v/>
      </c>
      <c r="F12" s="43"/>
      <c r="G12" s="28">
        <f t="shared" si="1"/>
        <v>1</v>
      </c>
      <c r="H12" s="21">
        <v>43102</v>
      </c>
      <c r="I12" s="18">
        <v>1</v>
      </c>
      <c r="J12" s="21"/>
      <c r="K12" s="22"/>
      <c r="L12" s="21"/>
      <c r="M12" s="22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  <c r="AV12" s="21"/>
      <c r="AW12" s="22"/>
      <c r="AX12" s="21"/>
      <c r="AY12" s="22"/>
      <c r="AZ12" s="21"/>
      <c r="BA12" s="22"/>
      <c r="BB12" s="21"/>
      <c r="BC12" s="22"/>
      <c r="BD12" s="21"/>
      <c r="BE12" s="22"/>
      <c r="BF12" s="21"/>
      <c r="BG12" s="22"/>
    </row>
    <row r="13" spans="1:59" x14ac:dyDescent="0.25">
      <c r="A13" s="5" t="s">
        <v>81</v>
      </c>
      <c r="B13" s="7" t="s">
        <v>15</v>
      </c>
      <c r="C13" s="4" t="s">
        <v>103</v>
      </c>
      <c r="D13" s="26"/>
      <c r="E13" s="43" t="str">
        <f t="shared" si="0"/>
        <v/>
      </c>
      <c r="F13" s="43"/>
      <c r="G13" s="28">
        <f t="shared" si="1"/>
        <v>4</v>
      </c>
      <c r="H13" s="21">
        <v>43102</v>
      </c>
      <c r="I13" s="18">
        <v>4</v>
      </c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  <c r="AV13" s="21"/>
      <c r="AW13" s="22"/>
      <c r="AX13" s="21"/>
      <c r="AY13" s="22"/>
      <c r="AZ13" s="21"/>
      <c r="BA13" s="22"/>
      <c r="BB13" s="21"/>
      <c r="BC13" s="22"/>
      <c r="BD13" s="21"/>
      <c r="BE13" s="22"/>
      <c r="BF13" s="21"/>
      <c r="BG13" s="22"/>
    </row>
    <row r="14" spans="1:59" x14ac:dyDescent="0.25">
      <c r="A14" s="5" t="s">
        <v>81</v>
      </c>
      <c r="B14" s="7">
        <v>700001722</v>
      </c>
      <c r="C14" s="4" t="s">
        <v>104</v>
      </c>
      <c r="D14" s="26"/>
      <c r="E14" s="43" t="str">
        <f t="shared" si="0"/>
        <v/>
      </c>
      <c r="F14" s="43"/>
      <c r="G14" s="28">
        <f t="shared" si="1"/>
        <v>1</v>
      </c>
      <c r="H14" s="21">
        <v>43102</v>
      </c>
      <c r="I14" s="18">
        <v>1</v>
      </c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  <c r="AV14" s="21"/>
      <c r="AW14" s="22"/>
      <c r="AX14" s="21"/>
      <c r="AY14" s="22"/>
      <c r="AZ14" s="21"/>
      <c r="BA14" s="22"/>
      <c r="BB14" s="21"/>
      <c r="BC14" s="22"/>
      <c r="BD14" s="21"/>
      <c r="BE14" s="22"/>
      <c r="BF14" s="21"/>
      <c r="BG14" s="22"/>
    </row>
    <row r="15" spans="1:59" x14ac:dyDescent="0.25">
      <c r="A15" s="5" t="s">
        <v>81</v>
      </c>
      <c r="B15" s="7" t="s">
        <v>17</v>
      </c>
      <c r="C15" s="4" t="s">
        <v>105</v>
      </c>
      <c r="D15" s="26"/>
      <c r="E15" s="43" t="str">
        <f t="shared" si="0"/>
        <v/>
      </c>
      <c r="F15" s="43"/>
      <c r="G15" s="28">
        <f t="shared" si="1"/>
        <v>3</v>
      </c>
      <c r="H15" s="21">
        <v>43102</v>
      </c>
      <c r="I15" s="18">
        <v>3</v>
      </c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  <c r="AV15" s="21"/>
      <c r="AW15" s="22"/>
      <c r="AX15" s="21"/>
      <c r="AY15" s="22"/>
      <c r="AZ15" s="21"/>
      <c r="BA15" s="22"/>
      <c r="BB15" s="21"/>
      <c r="BC15" s="22"/>
      <c r="BD15" s="21"/>
      <c r="BE15" s="22"/>
      <c r="BF15" s="21"/>
      <c r="BG15" s="22"/>
    </row>
    <row r="16" spans="1:59" x14ac:dyDescent="0.25">
      <c r="A16" s="5" t="s">
        <v>81</v>
      </c>
      <c r="B16" s="7" t="s">
        <v>18</v>
      </c>
      <c r="C16" s="4" t="s">
        <v>106</v>
      </c>
      <c r="D16" s="26"/>
      <c r="E16" s="43" t="str">
        <f t="shared" si="0"/>
        <v/>
      </c>
      <c r="F16" s="43"/>
      <c r="G16" s="28">
        <f t="shared" si="1"/>
        <v>1</v>
      </c>
      <c r="H16" s="21">
        <v>43102</v>
      </c>
      <c r="I16" s="18">
        <v>1</v>
      </c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  <c r="AV16" s="21"/>
      <c r="AW16" s="22"/>
      <c r="AX16" s="21"/>
      <c r="AY16" s="22"/>
      <c r="AZ16" s="21"/>
      <c r="BA16" s="22"/>
      <c r="BB16" s="21"/>
      <c r="BC16" s="22"/>
      <c r="BD16" s="21"/>
      <c r="BE16" s="22"/>
      <c r="BF16" s="21"/>
      <c r="BG16" s="22"/>
    </row>
    <row r="17" spans="1:59" x14ac:dyDescent="0.25">
      <c r="A17" s="5" t="s">
        <v>84</v>
      </c>
      <c r="B17" s="7" t="s">
        <v>19</v>
      </c>
      <c r="C17" s="4" t="s">
        <v>107</v>
      </c>
      <c r="D17" s="26"/>
      <c r="E17" s="43" t="str">
        <f t="shared" si="0"/>
        <v/>
      </c>
      <c r="F17" s="43"/>
      <c r="G17" s="28">
        <f t="shared" si="1"/>
        <v>5</v>
      </c>
      <c r="H17" s="21">
        <v>43102</v>
      </c>
      <c r="I17" s="18">
        <v>6</v>
      </c>
      <c r="J17" s="21">
        <v>43248</v>
      </c>
      <c r="K17" s="23">
        <v>-1</v>
      </c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</row>
    <row r="18" spans="1:59" x14ac:dyDescent="0.25">
      <c r="A18" s="5" t="s">
        <v>85</v>
      </c>
      <c r="B18" s="7">
        <v>430001208</v>
      </c>
      <c r="C18" s="4" t="s">
        <v>108</v>
      </c>
      <c r="D18" s="26"/>
      <c r="E18" s="43" t="str">
        <f t="shared" si="0"/>
        <v/>
      </c>
      <c r="F18" s="43"/>
      <c r="G18" s="28">
        <f t="shared" si="1"/>
        <v>8</v>
      </c>
      <c r="H18" s="21">
        <v>43102</v>
      </c>
      <c r="I18" s="18">
        <v>8</v>
      </c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  <c r="AV18" s="21"/>
      <c r="AW18" s="22"/>
      <c r="AX18" s="21"/>
      <c r="AY18" s="22"/>
      <c r="AZ18" s="21"/>
      <c r="BA18" s="22"/>
      <c r="BB18" s="21"/>
      <c r="BC18" s="22"/>
      <c r="BD18" s="21"/>
      <c r="BE18" s="22"/>
      <c r="BF18" s="21"/>
      <c r="BG18" s="22"/>
    </row>
    <row r="19" spans="1:59" x14ac:dyDescent="0.25">
      <c r="A19" s="5" t="s">
        <v>84</v>
      </c>
      <c r="B19" s="7">
        <v>999027952</v>
      </c>
      <c r="C19" s="4" t="s">
        <v>109</v>
      </c>
      <c r="D19" s="26"/>
      <c r="E19" s="43" t="str">
        <f t="shared" si="0"/>
        <v/>
      </c>
      <c r="F19" s="43"/>
      <c r="G19" s="28">
        <f t="shared" si="1"/>
        <v>2</v>
      </c>
      <c r="H19" s="21">
        <v>43102</v>
      </c>
      <c r="I19" s="18">
        <v>2</v>
      </c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21"/>
      <c r="BG19" s="22"/>
    </row>
    <row r="20" spans="1:59" x14ac:dyDescent="0.25">
      <c r="A20" s="5" t="s">
        <v>85</v>
      </c>
      <c r="B20" s="7" t="s">
        <v>22</v>
      </c>
      <c r="C20" s="4" t="s">
        <v>110</v>
      </c>
      <c r="D20" s="26"/>
      <c r="E20" s="43" t="str">
        <f t="shared" si="0"/>
        <v/>
      </c>
      <c r="F20" s="43"/>
      <c r="G20" s="28">
        <f t="shared" si="1"/>
        <v>7</v>
      </c>
      <c r="H20" s="21">
        <v>43102</v>
      </c>
      <c r="I20" s="18">
        <v>7</v>
      </c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  <c r="AV20" s="21"/>
      <c r="AW20" s="22"/>
      <c r="AX20" s="21"/>
      <c r="AY20" s="22"/>
      <c r="AZ20" s="21"/>
      <c r="BA20" s="22"/>
      <c r="BB20" s="21"/>
      <c r="BC20" s="22"/>
      <c r="BD20" s="21"/>
      <c r="BE20" s="22"/>
      <c r="BF20" s="21"/>
      <c r="BG20" s="22"/>
    </row>
    <row r="21" spans="1:59" x14ac:dyDescent="0.25">
      <c r="A21" s="5" t="s">
        <v>85</v>
      </c>
      <c r="B21" s="7" t="s">
        <v>23</v>
      </c>
      <c r="C21" s="4" t="s">
        <v>111</v>
      </c>
      <c r="D21" s="26"/>
      <c r="E21" s="43" t="str">
        <f t="shared" si="0"/>
        <v/>
      </c>
      <c r="F21" s="43"/>
      <c r="G21" s="28">
        <f t="shared" si="1"/>
        <v>7</v>
      </c>
      <c r="H21" s="21">
        <v>43102</v>
      </c>
      <c r="I21" s="18">
        <v>7</v>
      </c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21"/>
      <c r="BG21" s="22"/>
    </row>
    <row r="22" spans="1:59" x14ac:dyDescent="0.25">
      <c r="A22" s="5" t="s">
        <v>84</v>
      </c>
      <c r="B22" s="7" t="s">
        <v>24</v>
      </c>
      <c r="C22" s="4" t="s">
        <v>112</v>
      </c>
      <c r="D22" s="26"/>
      <c r="E22" s="43" t="str">
        <f t="shared" si="0"/>
        <v/>
      </c>
      <c r="F22" s="43"/>
      <c r="G22" s="28">
        <f t="shared" si="1"/>
        <v>4</v>
      </c>
      <c r="H22" s="21">
        <v>43102</v>
      </c>
      <c r="I22" s="18">
        <v>4</v>
      </c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  <c r="AV22" s="21"/>
      <c r="AW22" s="22"/>
      <c r="AX22" s="21"/>
      <c r="AY22" s="22"/>
      <c r="AZ22" s="21"/>
      <c r="BA22" s="22"/>
      <c r="BB22" s="21"/>
      <c r="BC22" s="22"/>
      <c r="BD22" s="21"/>
      <c r="BE22" s="22"/>
      <c r="BF22" s="21"/>
      <c r="BG22" s="22"/>
    </row>
    <row r="23" spans="1:59" x14ac:dyDescent="0.25">
      <c r="A23" s="5" t="s">
        <v>85</v>
      </c>
      <c r="B23" s="7" t="s">
        <v>25</v>
      </c>
      <c r="C23" s="4" t="s">
        <v>113</v>
      </c>
      <c r="D23" s="26"/>
      <c r="E23" s="43" t="str">
        <f t="shared" si="0"/>
        <v/>
      </c>
      <c r="F23" s="43"/>
      <c r="G23" s="28">
        <f t="shared" si="1"/>
        <v>190</v>
      </c>
      <c r="H23" s="21">
        <v>43102</v>
      </c>
      <c r="I23" s="18">
        <v>194</v>
      </c>
      <c r="J23" s="21">
        <v>43390</v>
      </c>
      <c r="K23" s="23">
        <v>-4</v>
      </c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  <c r="AV23" s="21"/>
      <c r="AW23" s="22"/>
      <c r="AX23" s="21"/>
      <c r="AY23" s="22"/>
      <c r="AZ23" s="21"/>
      <c r="BA23" s="22"/>
      <c r="BB23" s="21"/>
      <c r="BC23" s="22"/>
      <c r="BD23" s="21"/>
      <c r="BE23" s="22"/>
      <c r="BF23" s="21"/>
      <c r="BG23" s="22"/>
    </row>
    <row r="24" spans="1:59" x14ac:dyDescent="0.25">
      <c r="A24" s="5" t="s">
        <v>85</v>
      </c>
      <c r="B24" s="7" t="s">
        <v>26</v>
      </c>
      <c r="C24" s="4" t="s">
        <v>114</v>
      </c>
      <c r="D24" s="26"/>
      <c r="E24" s="43" t="str">
        <f t="shared" si="0"/>
        <v/>
      </c>
      <c r="F24" s="43"/>
      <c r="G24" s="28">
        <f t="shared" si="1"/>
        <v>2</v>
      </c>
      <c r="H24" s="21">
        <v>43102</v>
      </c>
      <c r="I24" s="18">
        <v>2</v>
      </c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  <c r="AV24" s="21"/>
      <c r="AW24" s="22"/>
      <c r="AX24" s="21"/>
      <c r="AY24" s="22"/>
      <c r="AZ24" s="21"/>
      <c r="BA24" s="22"/>
      <c r="BB24" s="21"/>
      <c r="BC24" s="22"/>
      <c r="BD24" s="21"/>
      <c r="BE24" s="22"/>
      <c r="BF24" s="21"/>
      <c r="BG24" s="22"/>
    </row>
    <row r="25" spans="1:59" x14ac:dyDescent="0.25">
      <c r="A25" s="5" t="s">
        <v>87</v>
      </c>
      <c r="B25" s="7" t="s">
        <v>27</v>
      </c>
      <c r="C25" s="4" t="s">
        <v>27</v>
      </c>
      <c r="D25" s="26"/>
      <c r="E25" s="43" t="str">
        <f t="shared" si="0"/>
        <v/>
      </c>
      <c r="F25" s="43"/>
      <c r="G25" s="28">
        <f t="shared" si="1"/>
        <v>6</v>
      </c>
      <c r="H25" s="21">
        <v>43102</v>
      </c>
      <c r="I25" s="18">
        <v>6</v>
      </c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  <c r="AV25" s="21"/>
      <c r="AW25" s="22"/>
      <c r="AX25" s="21"/>
      <c r="AY25" s="22"/>
      <c r="AZ25" s="21"/>
      <c r="BA25" s="22"/>
      <c r="BB25" s="21"/>
      <c r="BC25" s="22"/>
      <c r="BD25" s="21"/>
      <c r="BE25" s="22"/>
      <c r="BF25" s="21"/>
      <c r="BG25" s="22"/>
    </row>
    <row r="26" spans="1:59" x14ac:dyDescent="0.25">
      <c r="A26" s="5" t="s">
        <v>88</v>
      </c>
      <c r="B26" s="7" t="s">
        <v>31</v>
      </c>
      <c r="C26" s="4" t="s">
        <v>115</v>
      </c>
      <c r="D26" s="26"/>
      <c r="E26" s="43" t="str">
        <f t="shared" si="0"/>
        <v/>
      </c>
      <c r="F26" s="43"/>
      <c r="G26" s="28">
        <f t="shared" si="1"/>
        <v>6</v>
      </c>
      <c r="H26" s="21">
        <v>43102</v>
      </c>
      <c r="I26" s="18">
        <v>6</v>
      </c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  <c r="AV26" s="21"/>
      <c r="AW26" s="22"/>
      <c r="AX26" s="21"/>
      <c r="AY26" s="22"/>
      <c r="AZ26" s="21"/>
      <c r="BA26" s="22"/>
      <c r="BB26" s="21"/>
      <c r="BC26" s="22"/>
      <c r="BD26" s="21"/>
      <c r="BE26" s="22"/>
      <c r="BF26" s="21"/>
      <c r="BG26" s="22"/>
    </row>
    <row r="27" spans="1:59" x14ac:dyDescent="0.25">
      <c r="A27" s="5" t="s">
        <v>88</v>
      </c>
      <c r="B27" s="7" t="s">
        <v>33</v>
      </c>
      <c r="C27" s="4" t="s">
        <v>163</v>
      </c>
      <c r="D27" s="26"/>
      <c r="E27" s="43" t="str">
        <f t="shared" si="0"/>
        <v/>
      </c>
      <c r="F27" s="43"/>
      <c r="G27" s="28">
        <f t="shared" si="1"/>
        <v>2</v>
      </c>
      <c r="H27" s="21">
        <v>43102</v>
      </c>
      <c r="I27" s="18">
        <v>2</v>
      </c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  <c r="AV27" s="21"/>
      <c r="AW27" s="22"/>
      <c r="AX27" s="21"/>
      <c r="AY27" s="22"/>
      <c r="AZ27" s="21"/>
      <c r="BA27" s="22"/>
      <c r="BB27" s="21"/>
      <c r="BC27" s="22"/>
      <c r="BD27" s="21"/>
      <c r="BE27" s="22"/>
      <c r="BF27" s="21"/>
      <c r="BG27" s="22"/>
    </row>
    <row r="28" spans="1:59" x14ac:dyDescent="0.25">
      <c r="A28" s="5" t="s">
        <v>87</v>
      </c>
      <c r="B28" s="7">
        <v>700001351</v>
      </c>
      <c r="C28" s="4" t="s">
        <v>116</v>
      </c>
      <c r="D28" s="26"/>
      <c r="E28" s="43" t="str">
        <f t="shared" si="0"/>
        <v/>
      </c>
      <c r="F28" s="43"/>
      <c r="G28" s="28">
        <f t="shared" si="1"/>
        <v>3</v>
      </c>
      <c r="H28" s="21">
        <v>43102</v>
      </c>
      <c r="I28" s="18">
        <v>3</v>
      </c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  <c r="AV28" s="21"/>
      <c r="AW28" s="22"/>
      <c r="AX28" s="21"/>
      <c r="AY28" s="22"/>
      <c r="AZ28" s="21"/>
      <c r="BA28" s="22"/>
      <c r="BB28" s="21"/>
      <c r="BC28" s="22"/>
      <c r="BD28" s="21"/>
      <c r="BE28" s="22"/>
      <c r="BF28" s="21"/>
      <c r="BG28" s="22"/>
    </row>
    <row r="29" spans="1:59" x14ac:dyDescent="0.25">
      <c r="A29" s="5" t="s">
        <v>87</v>
      </c>
      <c r="B29" s="7">
        <v>725000459</v>
      </c>
      <c r="C29" s="16" t="s">
        <v>228</v>
      </c>
      <c r="D29" s="41" t="s">
        <v>288</v>
      </c>
      <c r="E29" s="43">
        <f>IF(G29-F29&gt;0,0,G29-F29)</f>
        <v>0</v>
      </c>
      <c r="F29" s="43">
        <v>2</v>
      </c>
      <c r="G29" s="28">
        <f t="shared" si="1"/>
        <v>5</v>
      </c>
      <c r="H29" s="21">
        <v>43335</v>
      </c>
      <c r="I29" s="18">
        <v>5</v>
      </c>
      <c r="J29" s="21">
        <v>43544</v>
      </c>
      <c r="K29" s="22">
        <v>2</v>
      </c>
      <c r="L29" s="21">
        <v>43577</v>
      </c>
      <c r="M29" s="23">
        <v>-2</v>
      </c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  <c r="AV29" s="21"/>
      <c r="AW29" s="22"/>
      <c r="AX29" s="21"/>
      <c r="AY29" s="22"/>
      <c r="AZ29" s="21"/>
      <c r="BA29" s="22"/>
      <c r="BB29" s="21"/>
      <c r="BC29" s="22"/>
      <c r="BD29" s="21"/>
      <c r="BE29" s="22"/>
      <c r="BF29" s="21"/>
      <c r="BG29" s="22"/>
    </row>
    <row r="30" spans="1:59" x14ac:dyDescent="0.25">
      <c r="A30" s="5" t="s">
        <v>87</v>
      </c>
      <c r="B30" s="7" t="s">
        <v>34</v>
      </c>
      <c r="C30" s="4" t="s">
        <v>163</v>
      </c>
      <c r="D30" s="26"/>
      <c r="E30" s="43" t="str">
        <f t="shared" si="0"/>
        <v/>
      </c>
      <c r="F30" s="43"/>
      <c r="G30" s="28">
        <f t="shared" si="1"/>
        <v>1</v>
      </c>
      <c r="H30" s="21">
        <v>43102</v>
      </c>
      <c r="I30" s="18">
        <v>1</v>
      </c>
      <c r="J30" s="21"/>
      <c r="K30" s="22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/>
      <c r="AC30" s="22"/>
      <c r="AD30" s="21"/>
      <c r="AE30" s="22"/>
      <c r="AF30" s="21"/>
      <c r="AG30" s="22"/>
      <c r="AH30" s="21"/>
      <c r="AI30" s="22"/>
      <c r="AJ30" s="21"/>
      <c r="AK30" s="22"/>
      <c r="AL30" s="21"/>
      <c r="AM30" s="22"/>
      <c r="AN30" s="21"/>
      <c r="AO30" s="22"/>
      <c r="AP30" s="21"/>
      <c r="AQ30" s="22"/>
      <c r="AR30" s="21"/>
      <c r="AS30" s="22"/>
      <c r="AT30" s="21"/>
      <c r="AU30" s="22"/>
      <c r="AV30" s="21"/>
      <c r="AW30" s="22"/>
      <c r="AX30" s="21"/>
      <c r="AY30" s="22"/>
      <c r="AZ30" s="21"/>
      <c r="BA30" s="22"/>
      <c r="BB30" s="21"/>
      <c r="BC30" s="22"/>
      <c r="BD30" s="21"/>
      <c r="BE30" s="22"/>
      <c r="BF30" s="21"/>
      <c r="BG30" s="22"/>
    </row>
    <row r="31" spans="1:59" x14ac:dyDescent="0.25">
      <c r="A31" s="5" t="s">
        <v>87</v>
      </c>
      <c r="B31" s="7" t="s">
        <v>35</v>
      </c>
      <c r="C31" s="4" t="s">
        <v>163</v>
      </c>
      <c r="D31" s="26"/>
      <c r="E31" s="43" t="str">
        <f t="shared" si="0"/>
        <v/>
      </c>
      <c r="F31" s="43"/>
      <c r="G31" s="28">
        <f t="shared" si="1"/>
        <v>1</v>
      </c>
      <c r="H31" s="21">
        <v>43102</v>
      </c>
      <c r="I31" s="18">
        <v>1</v>
      </c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  <c r="AV31" s="21"/>
      <c r="AW31" s="22"/>
      <c r="AX31" s="21"/>
      <c r="AY31" s="22"/>
      <c r="AZ31" s="21"/>
      <c r="BA31" s="22"/>
      <c r="BB31" s="21"/>
      <c r="BC31" s="22"/>
      <c r="BD31" s="21"/>
      <c r="BE31" s="22"/>
      <c r="BF31" s="21"/>
      <c r="BG31" s="22"/>
    </row>
    <row r="32" spans="1:59" x14ac:dyDescent="0.25">
      <c r="A32" s="5" t="s">
        <v>87</v>
      </c>
      <c r="B32" s="7">
        <v>441000440</v>
      </c>
      <c r="C32" s="4" t="s">
        <v>118</v>
      </c>
      <c r="D32" s="26"/>
      <c r="E32" s="43" t="str">
        <f t="shared" si="0"/>
        <v/>
      </c>
      <c r="F32" s="43"/>
      <c r="G32" s="28">
        <f t="shared" si="1"/>
        <v>6</v>
      </c>
      <c r="H32" s="21">
        <v>43102</v>
      </c>
      <c r="I32" s="18">
        <v>6</v>
      </c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  <c r="AV32" s="21"/>
      <c r="AW32" s="22"/>
      <c r="AX32" s="21"/>
      <c r="AY32" s="22"/>
      <c r="AZ32" s="21"/>
      <c r="BA32" s="22"/>
      <c r="BB32" s="21"/>
      <c r="BC32" s="22"/>
      <c r="BD32" s="21"/>
      <c r="BE32" s="22"/>
      <c r="BF32" s="21"/>
      <c r="BG32" s="22"/>
    </row>
    <row r="33" spans="1:59" x14ac:dyDescent="0.25">
      <c r="A33" s="5" t="s">
        <v>85</v>
      </c>
      <c r="B33" s="7" t="s">
        <v>36</v>
      </c>
      <c r="C33" s="4" t="s">
        <v>163</v>
      </c>
      <c r="D33" s="26"/>
      <c r="E33" s="43" t="str">
        <f t="shared" si="0"/>
        <v/>
      </c>
      <c r="F33" s="43"/>
      <c r="G33" s="28">
        <f t="shared" si="1"/>
        <v>5</v>
      </c>
      <c r="H33" s="21">
        <v>43102</v>
      </c>
      <c r="I33" s="18">
        <v>5</v>
      </c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  <c r="AV33" s="21"/>
      <c r="AW33" s="22"/>
      <c r="AX33" s="21"/>
      <c r="AY33" s="22"/>
      <c r="AZ33" s="21"/>
      <c r="BA33" s="22"/>
      <c r="BB33" s="21"/>
      <c r="BC33" s="22"/>
      <c r="BD33" s="21"/>
      <c r="BE33" s="22"/>
      <c r="BF33" s="21"/>
      <c r="BG33" s="22"/>
    </row>
    <row r="34" spans="1:59" x14ac:dyDescent="0.25">
      <c r="A34" s="5" t="s">
        <v>81</v>
      </c>
      <c r="B34" s="7" t="s">
        <v>37</v>
      </c>
      <c r="C34" s="4" t="s">
        <v>119</v>
      </c>
      <c r="D34" s="26"/>
      <c r="E34" s="43" t="str">
        <f t="shared" si="0"/>
        <v/>
      </c>
      <c r="F34" s="43"/>
      <c r="G34" s="28">
        <f t="shared" si="1"/>
        <v>1</v>
      </c>
      <c r="H34" s="21">
        <v>43102</v>
      </c>
      <c r="I34" s="18">
        <v>1</v>
      </c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  <c r="AV34" s="21"/>
      <c r="AW34" s="22"/>
      <c r="AX34" s="21"/>
      <c r="AY34" s="22"/>
      <c r="AZ34" s="21"/>
      <c r="BA34" s="22"/>
      <c r="BB34" s="21"/>
      <c r="BC34" s="22"/>
      <c r="BD34" s="21"/>
      <c r="BE34" s="22"/>
      <c r="BF34" s="21"/>
      <c r="BG34" s="22"/>
    </row>
    <row r="35" spans="1:59" x14ac:dyDescent="0.25">
      <c r="A35" s="5" t="s">
        <v>85</v>
      </c>
      <c r="B35" s="7">
        <v>405008767</v>
      </c>
      <c r="C35" s="4" t="s">
        <v>120</v>
      </c>
      <c r="D35" s="26"/>
      <c r="E35" s="43" t="str">
        <f t="shared" si="0"/>
        <v/>
      </c>
      <c r="F35" s="43"/>
      <c r="G35" s="28">
        <f t="shared" si="1"/>
        <v>5</v>
      </c>
      <c r="H35" s="21">
        <v>43102</v>
      </c>
      <c r="I35" s="18">
        <v>5</v>
      </c>
      <c r="J35" s="21"/>
      <c r="K35" s="22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21"/>
      <c r="W35" s="22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21"/>
      <c r="AI35" s="22"/>
      <c r="AJ35" s="21"/>
      <c r="AK35" s="22"/>
      <c r="AL35" s="21"/>
      <c r="AM35" s="22"/>
      <c r="AN35" s="21"/>
      <c r="AO35" s="22"/>
      <c r="AP35" s="21"/>
      <c r="AQ35" s="22"/>
      <c r="AR35" s="21"/>
      <c r="AS35" s="22"/>
      <c r="AT35" s="21"/>
      <c r="AU35" s="22"/>
      <c r="AV35" s="21"/>
      <c r="AW35" s="22"/>
      <c r="AX35" s="21"/>
      <c r="AY35" s="22"/>
      <c r="AZ35" s="21"/>
      <c r="BA35" s="22"/>
      <c r="BB35" s="21"/>
      <c r="BC35" s="22"/>
      <c r="BD35" s="21"/>
      <c r="BE35" s="22"/>
      <c r="BF35" s="21"/>
      <c r="BG35" s="22"/>
    </row>
    <row r="36" spans="1:59" x14ac:dyDescent="0.25">
      <c r="A36" s="5" t="s">
        <v>85</v>
      </c>
      <c r="B36" s="7" t="s">
        <v>38</v>
      </c>
      <c r="C36" s="4" t="s">
        <v>121</v>
      </c>
      <c r="D36" s="26"/>
      <c r="E36" s="43" t="str">
        <f t="shared" si="0"/>
        <v/>
      </c>
      <c r="F36" s="43"/>
      <c r="G36" s="28">
        <f t="shared" si="1"/>
        <v>12</v>
      </c>
      <c r="H36" s="21">
        <v>43102</v>
      </c>
      <c r="I36" s="18">
        <v>12</v>
      </c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21"/>
      <c r="BC36" s="22"/>
      <c r="BD36" s="21"/>
      <c r="BE36" s="22"/>
      <c r="BF36" s="21"/>
      <c r="BG36" s="22"/>
    </row>
    <row r="37" spans="1:59" x14ac:dyDescent="0.25">
      <c r="A37" s="5" t="s">
        <v>84</v>
      </c>
      <c r="B37" s="7" t="s">
        <v>39</v>
      </c>
      <c r="C37" s="4" t="s">
        <v>122</v>
      </c>
      <c r="D37" s="26"/>
      <c r="E37" s="43" t="str">
        <f t="shared" si="0"/>
        <v/>
      </c>
      <c r="F37" s="43"/>
      <c r="G37" s="28">
        <f t="shared" si="1"/>
        <v>1</v>
      </c>
      <c r="H37" s="21">
        <v>43102</v>
      </c>
      <c r="I37" s="18">
        <v>1</v>
      </c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21"/>
      <c r="BG37" s="22"/>
    </row>
    <row r="38" spans="1:59" x14ac:dyDescent="0.25">
      <c r="A38" s="5" t="s">
        <v>84</v>
      </c>
      <c r="B38" s="7">
        <v>9120089</v>
      </c>
      <c r="C38" s="4" t="s">
        <v>123</v>
      </c>
      <c r="D38" s="26"/>
      <c r="E38" s="43" t="str">
        <f t="shared" si="0"/>
        <v/>
      </c>
      <c r="F38" s="43"/>
      <c r="G38" s="28">
        <f t="shared" si="1"/>
        <v>2</v>
      </c>
      <c r="H38" s="21">
        <v>43102</v>
      </c>
      <c r="I38" s="18">
        <v>2</v>
      </c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</row>
    <row r="39" spans="1:59" x14ac:dyDescent="0.25">
      <c r="A39" s="5" t="s">
        <v>85</v>
      </c>
      <c r="B39" s="7">
        <v>430003154</v>
      </c>
      <c r="C39" s="4" t="s">
        <v>275</v>
      </c>
      <c r="D39" s="26" t="s">
        <v>238</v>
      </c>
      <c r="E39" s="43">
        <f>IF(G39-F39&gt;0,0,G39-F39)</f>
        <v>0</v>
      </c>
      <c r="F39" s="43">
        <v>4</v>
      </c>
      <c r="G39" s="34">
        <f>I39+K39+M39+O39+Q39+S39+U39+W39</f>
        <v>4</v>
      </c>
      <c r="H39" s="21">
        <v>43102</v>
      </c>
      <c r="I39" s="18">
        <v>8</v>
      </c>
      <c r="J39" s="21">
        <v>43130</v>
      </c>
      <c r="K39" s="23">
        <v>-1</v>
      </c>
      <c r="L39" s="21">
        <v>43340</v>
      </c>
      <c r="M39" s="23">
        <v>-1</v>
      </c>
      <c r="N39" s="21">
        <v>43424</v>
      </c>
      <c r="O39" s="23">
        <v>-1</v>
      </c>
      <c r="P39" s="21">
        <v>43432</v>
      </c>
      <c r="Q39" s="23">
        <v>-1</v>
      </c>
      <c r="R39" s="21">
        <v>43599</v>
      </c>
      <c r="S39" s="23">
        <v>-1</v>
      </c>
      <c r="T39" s="21">
        <v>43732</v>
      </c>
      <c r="U39" s="22">
        <v>1</v>
      </c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  <c r="AV39" s="21"/>
      <c r="AW39" s="22"/>
      <c r="AX39" s="21"/>
      <c r="AY39" s="22"/>
      <c r="AZ39" s="21"/>
      <c r="BA39" s="22"/>
      <c r="BB39" s="21"/>
      <c r="BC39" s="22"/>
      <c r="BD39" s="21"/>
      <c r="BE39" s="22"/>
      <c r="BF39" s="21"/>
      <c r="BG39" s="22"/>
    </row>
    <row r="40" spans="1:59" x14ac:dyDescent="0.25">
      <c r="A40" s="5" t="s">
        <v>85</v>
      </c>
      <c r="B40" s="7">
        <v>430001101</v>
      </c>
      <c r="C40" s="4" t="s">
        <v>125</v>
      </c>
      <c r="D40" s="26"/>
      <c r="E40" s="43" t="str">
        <f t="shared" si="0"/>
        <v/>
      </c>
      <c r="F40" s="43"/>
      <c r="G40" s="28">
        <f t="shared" si="1"/>
        <v>48</v>
      </c>
      <c r="H40" s="21">
        <v>43102</v>
      </c>
      <c r="I40" s="18">
        <v>48</v>
      </c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  <c r="AV40" s="21"/>
      <c r="AW40" s="22"/>
      <c r="AX40" s="21"/>
      <c r="AY40" s="22"/>
      <c r="AZ40" s="21"/>
      <c r="BA40" s="22"/>
      <c r="BB40" s="21"/>
      <c r="BC40" s="22"/>
      <c r="BD40" s="21"/>
      <c r="BE40" s="22"/>
      <c r="BF40" s="21"/>
      <c r="BG40" s="22"/>
    </row>
    <row r="41" spans="1:59" x14ac:dyDescent="0.25">
      <c r="A41" s="5" t="s">
        <v>85</v>
      </c>
      <c r="B41" s="7" t="s">
        <v>42</v>
      </c>
      <c r="C41" s="4" t="s">
        <v>124</v>
      </c>
      <c r="D41" s="26"/>
      <c r="E41" s="43" t="str">
        <f t="shared" si="0"/>
        <v/>
      </c>
      <c r="F41" s="43"/>
      <c r="G41" s="28">
        <f t="shared" si="1"/>
        <v>7</v>
      </c>
      <c r="H41" s="21">
        <v>43102</v>
      </c>
      <c r="I41" s="18">
        <v>7</v>
      </c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  <c r="AV41" s="21"/>
      <c r="AW41" s="22"/>
      <c r="AX41" s="21"/>
      <c r="AY41" s="22"/>
      <c r="AZ41" s="21"/>
      <c r="BA41" s="22"/>
      <c r="BB41" s="21"/>
      <c r="BC41" s="22"/>
      <c r="BD41" s="21"/>
      <c r="BE41" s="22"/>
      <c r="BF41" s="21"/>
      <c r="BG41" s="22"/>
    </row>
    <row r="42" spans="1:59" x14ac:dyDescent="0.25">
      <c r="A42" s="5" t="s">
        <v>85</v>
      </c>
      <c r="B42" s="7">
        <v>430001102</v>
      </c>
      <c r="C42" s="4" t="s">
        <v>125</v>
      </c>
      <c r="D42" s="26"/>
      <c r="E42" s="43" t="str">
        <f t="shared" si="0"/>
        <v/>
      </c>
      <c r="F42" s="43"/>
      <c r="G42" s="28">
        <f t="shared" si="1"/>
        <v>48</v>
      </c>
      <c r="H42" s="21">
        <v>43102</v>
      </c>
      <c r="I42" s="18">
        <v>48</v>
      </c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  <c r="AV42" s="21"/>
      <c r="AW42" s="22"/>
      <c r="AX42" s="21"/>
      <c r="AY42" s="22"/>
      <c r="AZ42" s="21"/>
      <c r="BA42" s="22"/>
      <c r="BB42" s="21"/>
      <c r="BC42" s="22"/>
      <c r="BD42" s="21"/>
      <c r="BE42" s="22"/>
      <c r="BF42" s="21"/>
      <c r="BG42" s="22"/>
    </row>
    <row r="43" spans="1:59" x14ac:dyDescent="0.25">
      <c r="A43" s="5" t="s">
        <v>85</v>
      </c>
      <c r="B43" s="7">
        <v>323000639</v>
      </c>
      <c r="C43" s="4" t="s">
        <v>163</v>
      </c>
      <c r="D43" s="26"/>
      <c r="E43" s="43" t="str">
        <f t="shared" si="0"/>
        <v/>
      </c>
      <c r="F43" s="43"/>
      <c r="G43" s="28">
        <f t="shared" si="1"/>
        <v>25</v>
      </c>
      <c r="H43" s="21">
        <v>43102</v>
      </c>
      <c r="I43" s="18">
        <v>25</v>
      </c>
      <c r="J43" s="21"/>
      <c r="K43" s="22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21"/>
      <c r="AI43" s="22"/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21"/>
      <c r="AU43" s="22"/>
      <c r="AV43" s="21"/>
      <c r="AW43" s="22"/>
      <c r="AX43" s="21"/>
      <c r="AY43" s="22"/>
      <c r="AZ43" s="21"/>
      <c r="BA43" s="22"/>
      <c r="BB43" s="21"/>
      <c r="BC43" s="22"/>
      <c r="BD43" s="21"/>
      <c r="BE43" s="22"/>
      <c r="BF43" s="21"/>
      <c r="BG43" s="22"/>
    </row>
    <row r="44" spans="1:59" x14ac:dyDescent="0.25">
      <c r="A44" s="5" t="s">
        <v>85</v>
      </c>
      <c r="B44" s="7" t="s">
        <v>47</v>
      </c>
      <c r="C44" s="4" t="s">
        <v>124</v>
      </c>
      <c r="D44" s="26"/>
      <c r="E44" s="43" t="str">
        <f t="shared" si="0"/>
        <v/>
      </c>
      <c r="F44" s="43"/>
      <c r="G44" s="28">
        <f t="shared" si="1"/>
        <v>4</v>
      </c>
      <c r="H44" s="21">
        <v>43102</v>
      </c>
      <c r="I44" s="18">
        <v>4</v>
      </c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  <c r="AV44" s="21"/>
      <c r="AW44" s="22"/>
      <c r="AX44" s="21"/>
      <c r="AY44" s="22"/>
      <c r="AZ44" s="21"/>
      <c r="BA44" s="22"/>
      <c r="BB44" s="21"/>
      <c r="BC44" s="22"/>
      <c r="BD44" s="21"/>
      <c r="BE44" s="22"/>
      <c r="BF44" s="21"/>
      <c r="BG44" s="22"/>
    </row>
    <row r="45" spans="1:59" x14ac:dyDescent="0.25">
      <c r="A45" s="5" t="s">
        <v>85</v>
      </c>
      <c r="B45" s="7" t="s">
        <v>48</v>
      </c>
      <c r="C45" s="4" t="s">
        <v>124</v>
      </c>
      <c r="D45" s="26"/>
      <c r="E45" s="43" t="str">
        <f t="shared" si="0"/>
        <v/>
      </c>
      <c r="F45" s="43"/>
      <c r="G45" s="28">
        <f t="shared" si="1"/>
        <v>4</v>
      </c>
      <c r="H45" s="21">
        <v>43102</v>
      </c>
      <c r="I45" s="18">
        <v>4</v>
      </c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  <c r="AV45" s="21"/>
      <c r="AW45" s="22"/>
      <c r="AX45" s="21"/>
      <c r="AY45" s="22"/>
      <c r="AZ45" s="21"/>
      <c r="BA45" s="22"/>
      <c r="BB45" s="21"/>
      <c r="BC45" s="22"/>
      <c r="BD45" s="21"/>
      <c r="BE45" s="22"/>
      <c r="BF45" s="21"/>
      <c r="BG45" s="22"/>
    </row>
    <row r="46" spans="1:59" x14ac:dyDescent="0.25">
      <c r="A46" s="5" t="s">
        <v>87</v>
      </c>
      <c r="B46" s="7">
        <v>21000552</v>
      </c>
      <c r="C46" s="4" t="s">
        <v>126</v>
      </c>
      <c r="D46" s="26"/>
      <c r="E46" s="43" t="str">
        <f t="shared" si="0"/>
        <v/>
      </c>
      <c r="F46" s="43"/>
      <c r="G46" s="28">
        <f t="shared" si="1"/>
        <v>2</v>
      </c>
      <c r="H46" s="21">
        <v>43102</v>
      </c>
      <c r="I46" s="18">
        <v>2</v>
      </c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  <c r="AV46" s="21"/>
      <c r="AW46" s="22"/>
      <c r="AX46" s="21"/>
      <c r="AY46" s="22"/>
      <c r="AZ46" s="21"/>
      <c r="BA46" s="22"/>
      <c r="BB46" s="21"/>
      <c r="BC46" s="22"/>
      <c r="BD46" s="21"/>
      <c r="BE46" s="22"/>
      <c r="BF46" s="21"/>
      <c r="BG46" s="22"/>
    </row>
    <row r="47" spans="1:59" x14ac:dyDescent="0.25">
      <c r="A47" s="5" t="s">
        <v>84</v>
      </c>
      <c r="B47" s="7" t="s">
        <v>49</v>
      </c>
      <c r="C47" s="4" t="s">
        <v>127</v>
      </c>
      <c r="D47" s="26"/>
      <c r="E47" s="43" t="str">
        <f t="shared" si="0"/>
        <v/>
      </c>
      <c r="F47" s="43"/>
      <c r="G47" s="28">
        <f t="shared" si="1"/>
        <v>1</v>
      </c>
      <c r="H47" s="21">
        <v>43102</v>
      </c>
      <c r="I47" s="18">
        <v>1</v>
      </c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  <c r="AV47" s="21"/>
      <c r="AW47" s="22"/>
      <c r="AX47" s="21"/>
      <c r="AY47" s="22"/>
      <c r="AZ47" s="21"/>
      <c r="BA47" s="22"/>
      <c r="BB47" s="21"/>
      <c r="BC47" s="22"/>
      <c r="BD47" s="21"/>
      <c r="BE47" s="22"/>
      <c r="BF47" s="21"/>
      <c r="BG47" s="22"/>
    </row>
    <row r="48" spans="1:59" x14ac:dyDescent="0.25">
      <c r="A48" s="5" t="s">
        <v>88</v>
      </c>
      <c r="B48" s="7" t="s">
        <v>51</v>
      </c>
      <c r="C48" s="4" t="s">
        <v>128</v>
      </c>
      <c r="D48" s="26"/>
      <c r="E48" s="43" t="str">
        <f t="shared" si="0"/>
        <v/>
      </c>
      <c r="F48" s="43"/>
      <c r="G48" s="28">
        <f t="shared" si="1"/>
        <v>2</v>
      </c>
      <c r="H48" s="21">
        <v>43102</v>
      </c>
      <c r="I48" s="18">
        <v>2</v>
      </c>
      <c r="J48" s="21"/>
      <c r="K48" s="22"/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/>
      <c r="AC48" s="22"/>
      <c r="AD48" s="21"/>
      <c r="AE48" s="22"/>
      <c r="AF48" s="21"/>
      <c r="AG48" s="22"/>
      <c r="AH48" s="21"/>
      <c r="AI48" s="22"/>
      <c r="AJ48" s="21"/>
      <c r="AK48" s="22"/>
      <c r="AL48" s="21"/>
      <c r="AM48" s="22"/>
      <c r="AN48" s="21"/>
      <c r="AO48" s="22"/>
      <c r="AP48" s="21"/>
      <c r="AQ48" s="22"/>
      <c r="AR48" s="21"/>
      <c r="AS48" s="22"/>
      <c r="AT48" s="21"/>
      <c r="AU48" s="22"/>
      <c r="AV48" s="21"/>
      <c r="AW48" s="22"/>
      <c r="AX48" s="21"/>
      <c r="AY48" s="22"/>
      <c r="AZ48" s="21"/>
      <c r="BA48" s="22"/>
      <c r="BB48" s="21"/>
      <c r="BC48" s="22"/>
      <c r="BD48" s="21"/>
      <c r="BE48" s="22"/>
      <c r="BF48" s="21"/>
      <c r="BG48" s="22"/>
    </row>
    <row r="49" spans="1:59" x14ac:dyDescent="0.25">
      <c r="A49" s="5" t="s">
        <v>81</v>
      </c>
      <c r="B49" s="7">
        <v>700004156</v>
      </c>
      <c r="C49" s="4" t="s">
        <v>129</v>
      </c>
      <c r="D49" s="26"/>
      <c r="E49" s="43">
        <f>IF(G49-F49&gt;0,0,G49-F49)</f>
        <v>0</v>
      </c>
      <c r="F49" s="43">
        <v>3</v>
      </c>
      <c r="G49" s="28">
        <f t="shared" si="1"/>
        <v>7</v>
      </c>
      <c r="H49" s="21">
        <v>43102</v>
      </c>
      <c r="I49" s="18">
        <v>8</v>
      </c>
      <c r="J49" s="21">
        <v>43651</v>
      </c>
      <c r="K49" s="23">
        <v>-1</v>
      </c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2"/>
      <c r="AN49" s="21"/>
      <c r="AO49" s="22"/>
      <c r="AP49" s="21"/>
      <c r="AQ49" s="22"/>
      <c r="AR49" s="21"/>
      <c r="AS49" s="22"/>
      <c r="AT49" s="21"/>
      <c r="AU49" s="22"/>
      <c r="AV49" s="21"/>
      <c r="AW49" s="22"/>
      <c r="AX49" s="21"/>
      <c r="AY49" s="22"/>
      <c r="AZ49" s="21"/>
      <c r="BA49" s="22"/>
      <c r="BB49" s="21"/>
      <c r="BC49" s="22"/>
      <c r="BD49" s="21"/>
      <c r="BE49" s="22"/>
      <c r="BF49" s="21"/>
      <c r="BG49" s="22"/>
    </row>
    <row r="50" spans="1:59" x14ac:dyDescent="0.25">
      <c r="A50" s="5" t="s">
        <v>84</v>
      </c>
      <c r="B50" s="7" t="s">
        <v>52</v>
      </c>
      <c r="C50" s="4" t="s">
        <v>130</v>
      </c>
      <c r="D50" s="26"/>
      <c r="E50" s="43" t="str">
        <f t="shared" si="0"/>
        <v/>
      </c>
      <c r="F50" s="43"/>
      <c r="G50" s="28">
        <f t="shared" si="1"/>
        <v>4</v>
      </c>
      <c r="H50" s="21">
        <v>43102</v>
      </c>
      <c r="I50" s="18">
        <v>4</v>
      </c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  <c r="AV50" s="21"/>
      <c r="AW50" s="22"/>
      <c r="AX50" s="21"/>
      <c r="AY50" s="22"/>
      <c r="AZ50" s="21"/>
      <c r="BA50" s="22"/>
      <c r="BB50" s="21"/>
      <c r="BC50" s="22"/>
      <c r="BD50" s="21"/>
      <c r="BE50" s="22"/>
      <c r="BF50" s="21"/>
      <c r="BG50" s="22"/>
    </row>
    <row r="51" spans="1:59" x14ac:dyDescent="0.25">
      <c r="A51" s="5" t="s">
        <v>85</v>
      </c>
      <c r="B51" s="7">
        <v>205000730</v>
      </c>
      <c r="C51" s="4" t="s">
        <v>131</v>
      </c>
      <c r="D51" s="26"/>
      <c r="E51" s="43" t="str">
        <f t="shared" si="0"/>
        <v/>
      </c>
      <c r="F51" s="43"/>
      <c r="G51" s="28">
        <f t="shared" si="1"/>
        <v>3</v>
      </c>
      <c r="H51" s="21">
        <v>43102</v>
      </c>
      <c r="I51" s="18">
        <v>3</v>
      </c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</row>
    <row r="52" spans="1:59" x14ac:dyDescent="0.25">
      <c r="A52" s="5" t="s">
        <v>85</v>
      </c>
      <c r="B52" s="7">
        <v>205000894</v>
      </c>
      <c r="C52" s="4" t="s">
        <v>278</v>
      </c>
      <c r="D52" s="26" t="s">
        <v>261</v>
      </c>
      <c r="E52" s="43">
        <f>IF(G52-F52&gt;0,0,G52-F52)</f>
        <v>0</v>
      </c>
      <c r="F52" s="43">
        <v>2</v>
      </c>
      <c r="G52" s="28">
        <v>2</v>
      </c>
      <c r="H52" s="21">
        <v>43102</v>
      </c>
      <c r="I52" s="18">
        <v>3</v>
      </c>
      <c r="J52" s="21">
        <v>43455</v>
      </c>
      <c r="K52" s="23">
        <v>-1</v>
      </c>
      <c r="L52" s="21"/>
      <c r="M52" s="22"/>
      <c r="N52" s="21"/>
      <c r="O52" s="22"/>
      <c r="P52" s="21"/>
      <c r="Q52" s="22"/>
      <c r="R52" s="21"/>
      <c r="S52" s="23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  <c r="AV52" s="21"/>
      <c r="AW52" s="22"/>
      <c r="AX52" s="21"/>
      <c r="AY52" s="22"/>
      <c r="AZ52" s="21"/>
      <c r="BA52" s="22"/>
      <c r="BB52" s="21"/>
      <c r="BC52" s="22"/>
      <c r="BD52" s="21"/>
      <c r="BE52" s="22"/>
      <c r="BF52" s="21"/>
      <c r="BG52" s="22"/>
    </row>
    <row r="53" spans="1:59" x14ac:dyDescent="0.25">
      <c r="A53" s="5" t="s">
        <v>85</v>
      </c>
      <c r="B53" s="7">
        <v>700006052</v>
      </c>
      <c r="C53" s="4" t="s">
        <v>276</v>
      </c>
      <c r="D53" s="26" t="s">
        <v>319</v>
      </c>
      <c r="E53" s="43">
        <f t="shared" ref="E53" si="2">IF(G53-F53&gt;0,0,G53-F53)</f>
        <v>0</v>
      </c>
      <c r="F53" s="43">
        <v>3</v>
      </c>
      <c r="G53" s="28">
        <f t="shared" si="1"/>
        <v>3</v>
      </c>
      <c r="H53" s="21">
        <v>43102</v>
      </c>
      <c r="I53" s="18">
        <v>5</v>
      </c>
      <c r="J53" s="21">
        <v>43483</v>
      </c>
      <c r="K53" s="23">
        <v>-2</v>
      </c>
      <c r="L53" s="21">
        <v>43692</v>
      </c>
      <c r="M53" s="23">
        <v>-1</v>
      </c>
      <c r="N53" s="21">
        <v>43732</v>
      </c>
      <c r="O53" s="22">
        <v>1</v>
      </c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  <c r="AV53" s="21"/>
      <c r="AW53" s="22"/>
      <c r="AX53" s="21"/>
      <c r="AY53" s="22"/>
      <c r="AZ53" s="21"/>
      <c r="BA53" s="22"/>
      <c r="BB53" s="21"/>
      <c r="BC53" s="22"/>
      <c r="BD53" s="21"/>
      <c r="BE53" s="22"/>
      <c r="BF53" s="21"/>
      <c r="BG53" s="22"/>
    </row>
    <row r="54" spans="1:59" x14ac:dyDescent="0.25">
      <c r="A54" s="5" t="s">
        <v>85</v>
      </c>
      <c r="B54" s="7">
        <v>700010979</v>
      </c>
      <c r="C54" s="4" t="s">
        <v>133</v>
      </c>
      <c r="D54" s="26"/>
      <c r="E54" s="43" t="str">
        <f t="shared" si="0"/>
        <v/>
      </c>
      <c r="F54" s="43"/>
      <c r="G54" s="28">
        <f t="shared" si="1"/>
        <v>1</v>
      </c>
      <c r="H54" s="21">
        <v>43102</v>
      </c>
      <c r="I54" s="18">
        <v>1</v>
      </c>
      <c r="J54" s="21"/>
      <c r="K54" s="22"/>
      <c r="L54" s="21"/>
      <c r="M54" s="22"/>
      <c r="N54" s="21"/>
      <c r="O54" s="22"/>
      <c r="P54" s="21"/>
      <c r="Q54" s="22"/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/>
      <c r="AC54" s="22"/>
      <c r="AD54" s="21"/>
      <c r="AE54" s="22"/>
      <c r="AF54" s="21"/>
      <c r="AG54" s="22"/>
      <c r="AH54" s="21"/>
      <c r="AI54" s="22"/>
      <c r="AJ54" s="21"/>
      <c r="AK54" s="22"/>
      <c r="AL54" s="21"/>
      <c r="AM54" s="22"/>
      <c r="AN54" s="21"/>
      <c r="AO54" s="22"/>
      <c r="AP54" s="21"/>
      <c r="AQ54" s="22"/>
      <c r="AR54" s="21"/>
      <c r="AS54" s="22"/>
      <c r="AT54" s="21"/>
      <c r="AU54" s="22"/>
      <c r="AV54" s="21"/>
      <c r="AW54" s="22"/>
      <c r="AX54" s="21"/>
      <c r="AY54" s="22"/>
      <c r="AZ54" s="21"/>
      <c r="BA54" s="22"/>
      <c r="BB54" s="21"/>
      <c r="BC54" s="22"/>
      <c r="BD54" s="21"/>
      <c r="BE54" s="22"/>
      <c r="BF54" s="21"/>
      <c r="BG54" s="22"/>
    </row>
    <row r="55" spans="1:59" x14ac:dyDescent="0.25">
      <c r="A55" s="5" t="s">
        <v>81</v>
      </c>
      <c r="B55" s="7" t="s">
        <v>53</v>
      </c>
      <c r="C55" s="4" t="s">
        <v>134</v>
      </c>
      <c r="D55" s="26"/>
      <c r="E55" s="43" t="str">
        <f t="shared" si="0"/>
        <v/>
      </c>
      <c r="F55" s="43"/>
      <c r="G55" s="28">
        <f t="shared" si="1"/>
        <v>2</v>
      </c>
      <c r="H55" s="21">
        <v>43102</v>
      </c>
      <c r="I55" s="18">
        <v>2</v>
      </c>
      <c r="J55" s="21"/>
      <c r="K55" s="22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2"/>
      <c r="AN55" s="21"/>
      <c r="AO55" s="22"/>
      <c r="AP55" s="21"/>
      <c r="AQ55" s="22"/>
      <c r="AR55" s="21"/>
      <c r="AS55" s="22"/>
      <c r="AT55" s="21"/>
      <c r="AU55" s="22"/>
      <c r="AV55" s="21"/>
      <c r="AW55" s="22"/>
      <c r="AX55" s="21"/>
      <c r="AY55" s="22"/>
      <c r="AZ55" s="21"/>
      <c r="BA55" s="22"/>
      <c r="BB55" s="21"/>
      <c r="BC55" s="22"/>
      <c r="BD55" s="21"/>
      <c r="BE55" s="22"/>
      <c r="BF55" s="21"/>
      <c r="BG55" s="22"/>
    </row>
    <row r="56" spans="1:59" x14ac:dyDescent="0.25">
      <c r="A56" s="5" t="s">
        <v>88</v>
      </c>
      <c r="B56" s="7">
        <v>205015016</v>
      </c>
      <c r="C56" s="4" t="s">
        <v>279</v>
      </c>
      <c r="D56" s="26" t="s">
        <v>135</v>
      </c>
      <c r="E56" s="43">
        <f>IF(G56-F56&gt;0,0,G56-F56)</f>
        <v>-3</v>
      </c>
      <c r="F56" s="43">
        <v>8</v>
      </c>
      <c r="G56" s="34">
        <f>I56+K56+M56+O56+Q56+S56+U56+W56+Y56</f>
        <v>5</v>
      </c>
      <c r="H56" s="21">
        <v>43102</v>
      </c>
      <c r="I56" s="18">
        <v>1</v>
      </c>
      <c r="J56" s="21">
        <v>43349</v>
      </c>
      <c r="K56" s="22">
        <v>8</v>
      </c>
      <c r="L56" s="21">
        <v>43360</v>
      </c>
      <c r="M56" s="23">
        <v>-4</v>
      </c>
      <c r="N56" s="21">
        <v>43405</v>
      </c>
      <c r="O56" s="22">
        <v>4</v>
      </c>
      <c r="P56" s="21">
        <v>43455</v>
      </c>
      <c r="Q56" s="23">
        <v>-4</v>
      </c>
      <c r="R56" s="21">
        <v>43521</v>
      </c>
      <c r="S56" s="22">
        <v>4</v>
      </c>
      <c r="T56" s="21">
        <v>43208</v>
      </c>
      <c r="U56" s="23">
        <v>-8</v>
      </c>
      <c r="V56" s="21">
        <v>43619</v>
      </c>
      <c r="W56" s="22">
        <v>8</v>
      </c>
      <c r="X56" s="21">
        <v>43710</v>
      </c>
      <c r="Y56" s="23">
        <v>-4</v>
      </c>
      <c r="Z56" s="21"/>
      <c r="AA56" s="22"/>
      <c r="AB56" s="21"/>
      <c r="AC56" s="22"/>
      <c r="AD56" s="21"/>
      <c r="AE56" s="22"/>
      <c r="AF56" s="21"/>
      <c r="AG56" s="22"/>
      <c r="AH56" s="21"/>
      <c r="AI56" s="22"/>
      <c r="AJ56" s="21"/>
      <c r="AK56" s="22"/>
      <c r="AL56" s="21"/>
      <c r="AM56" s="22"/>
      <c r="AN56" s="21"/>
      <c r="AO56" s="22"/>
      <c r="AP56" s="21"/>
      <c r="AQ56" s="22"/>
      <c r="AR56" s="21"/>
      <c r="AS56" s="22"/>
      <c r="AT56" s="21"/>
      <c r="AU56" s="22"/>
      <c r="AV56" s="21"/>
      <c r="AW56" s="22"/>
      <c r="AX56" s="21"/>
      <c r="AY56" s="22"/>
      <c r="AZ56" s="21"/>
      <c r="BA56" s="22"/>
      <c r="BB56" s="21"/>
      <c r="BC56" s="22"/>
      <c r="BD56" s="21"/>
      <c r="BE56" s="22"/>
      <c r="BF56" s="21"/>
      <c r="BG56" s="22"/>
    </row>
    <row r="57" spans="1:59" x14ac:dyDescent="0.25">
      <c r="A57" s="5" t="s">
        <v>81</v>
      </c>
      <c r="B57" s="7">
        <v>700003639</v>
      </c>
      <c r="C57" s="4" t="s">
        <v>136</v>
      </c>
      <c r="D57" s="26"/>
      <c r="E57" s="43" t="str">
        <f t="shared" si="0"/>
        <v/>
      </c>
      <c r="F57" s="43"/>
      <c r="G57" s="28">
        <f t="shared" si="1"/>
        <v>2</v>
      </c>
      <c r="H57" s="21">
        <v>43102</v>
      </c>
      <c r="I57" s="18">
        <v>2</v>
      </c>
      <c r="J57" s="21"/>
      <c r="K57" s="22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2"/>
      <c r="AN57" s="21"/>
      <c r="AO57" s="22"/>
      <c r="AP57" s="21"/>
      <c r="AQ57" s="22"/>
      <c r="AR57" s="21"/>
      <c r="AS57" s="22"/>
      <c r="AT57" s="21"/>
      <c r="AU57" s="22"/>
      <c r="AV57" s="21"/>
      <c r="AW57" s="22"/>
      <c r="AX57" s="21"/>
      <c r="AY57" s="22"/>
      <c r="AZ57" s="21"/>
      <c r="BA57" s="22"/>
      <c r="BB57" s="21"/>
      <c r="BC57" s="22"/>
      <c r="BD57" s="21"/>
      <c r="BE57" s="22"/>
      <c r="BF57" s="21"/>
      <c r="BG57" s="22"/>
    </row>
    <row r="58" spans="1:59" x14ac:dyDescent="0.25">
      <c r="A58" s="5" t="s">
        <v>81</v>
      </c>
      <c r="B58" s="7">
        <v>700008988</v>
      </c>
      <c r="C58" s="4" t="s">
        <v>137</v>
      </c>
      <c r="D58" s="26"/>
      <c r="E58" s="43" t="str">
        <f t="shared" si="0"/>
        <v/>
      </c>
      <c r="F58" s="43"/>
      <c r="G58" s="28">
        <f t="shared" si="1"/>
        <v>4</v>
      </c>
      <c r="H58" s="21">
        <v>43102</v>
      </c>
      <c r="I58" s="18">
        <v>4</v>
      </c>
      <c r="J58" s="21"/>
      <c r="K58" s="22"/>
      <c r="L58" s="21"/>
      <c r="M58" s="22"/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/>
      <c r="AC58" s="22"/>
      <c r="AD58" s="21"/>
      <c r="AE58" s="22"/>
      <c r="AF58" s="21"/>
      <c r="AG58" s="22"/>
      <c r="AH58" s="21"/>
      <c r="AI58" s="22"/>
      <c r="AJ58" s="21"/>
      <c r="AK58" s="22"/>
      <c r="AL58" s="21"/>
      <c r="AM58" s="22"/>
      <c r="AN58" s="21"/>
      <c r="AO58" s="22"/>
      <c r="AP58" s="21"/>
      <c r="AQ58" s="22"/>
      <c r="AR58" s="21"/>
      <c r="AS58" s="22"/>
      <c r="AT58" s="21"/>
      <c r="AU58" s="22"/>
      <c r="AV58" s="21"/>
      <c r="AW58" s="22"/>
      <c r="AX58" s="21"/>
      <c r="AY58" s="22"/>
      <c r="AZ58" s="21"/>
      <c r="BA58" s="22"/>
      <c r="BB58" s="21"/>
      <c r="BC58" s="22"/>
      <c r="BD58" s="21"/>
      <c r="BE58" s="22"/>
      <c r="BF58" s="21"/>
      <c r="BG58" s="22"/>
    </row>
    <row r="59" spans="1:59" x14ac:dyDescent="0.25">
      <c r="A59" s="5" t="s">
        <v>81</v>
      </c>
      <c r="B59" s="7" t="s">
        <v>54</v>
      </c>
      <c r="C59" s="4" t="s">
        <v>54</v>
      </c>
      <c r="D59" s="26"/>
      <c r="E59" s="43" t="str">
        <f t="shared" si="0"/>
        <v/>
      </c>
      <c r="F59" s="43"/>
      <c r="G59" s="28">
        <f t="shared" si="1"/>
        <v>1</v>
      </c>
      <c r="H59" s="21">
        <v>43102</v>
      </c>
      <c r="I59" s="18">
        <v>1</v>
      </c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1"/>
      <c r="AS59" s="22"/>
      <c r="AT59" s="21"/>
      <c r="AU59" s="22"/>
      <c r="AV59" s="21"/>
      <c r="AW59" s="22"/>
      <c r="AX59" s="21"/>
      <c r="AY59" s="22"/>
      <c r="AZ59" s="21"/>
      <c r="BA59" s="22"/>
      <c r="BB59" s="21"/>
      <c r="BC59" s="22"/>
      <c r="BD59" s="21"/>
      <c r="BE59" s="22"/>
      <c r="BF59" s="21"/>
      <c r="BG59" s="22"/>
    </row>
    <row r="60" spans="1:59" x14ac:dyDescent="0.25">
      <c r="A60" s="5" t="s">
        <v>81</v>
      </c>
      <c r="B60" s="7">
        <v>700003090</v>
      </c>
      <c r="C60" s="4" t="s">
        <v>196</v>
      </c>
      <c r="D60" s="26"/>
      <c r="E60" s="43">
        <f>IF(G60-F60&gt;0,0,G60-F60)</f>
        <v>0</v>
      </c>
      <c r="F60" s="43">
        <v>2</v>
      </c>
      <c r="G60" s="34">
        <f>I60+K60+M60+O60+Q60+S60+U60</f>
        <v>2</v>
      </c>
      <c r="H60" s="21">
        <v>43102</v>
      </c>
      <c r="I60" s="18">
        <v>2</v>
      </c>
      <c r="J60" s="21">
        <v>43210</v>
      </c>
      <c r="K60" s="23">
        <v>-1</v>
      </c>
      <c r="L60" s="21">
        <v>43214</v>
      </c>
      <c r="M60" s="22">
        <v>3</v>
      </c>
      <c r="N60" s="21">
        <v>43424</v>
      </c>
      <c r="O60" s="23">
        <v>-2</v>
      </c>
      <c r="P60" s="21">
        <v>43509</v>
      </c>
      <c r="Q60" s="22">
        <v>2</v>
      </c>
      <c r="R60" s="21">
        <v>43510</v>
      </c>
      <c r="S60" s="23">
        <v>-1</v>
      </c>
      <c r="T60" s="21">
        <v>43559</v>
      </c>
      <c r="U60" s="23">
        <v>-1</v>
      </c>
      <c r="V60" s="21">
        <v>43599</v>
      </c>
      <c r="W60" s="23">
        <v>-1</v>
      </c>
      <c r="X60" s="21"/>
      <c r="Y60" s="22"/>
      <c r="Z60" s="21"/>
      <c r="AA60" s="22"/>
      <c r="AB60" s="21"/>
      <c r="AC60" s="22"/>
      <c r="AD60" s="21"/>
      <c r="AE60" s="22"/>
      <c r="AF60" s="21"/>
      <c r="AG60" s="22"/>
      <c r="AH60" s="21"/>
      <c r="AI60" s="22"/>
      <c r="AJ60" s="21"/>
      <c r="AK60" s="22"/>
      <c r="AL60" s="21"/>
      <c r="AM60" s="22"/>
      <c r="AN60" s="21"/>
      <c r="AO60" s="22"/>
      <c r="AP60" s="21"/>
      <c r="AQ60" s="22"/>
      <c r="AR60" s="21"/>
      <c r="AS60" s="22"/>
      <c r="AT60" s="21"/>
      <c r="AU60" s="22"/>
      <c r="AV60" s="21"/>
      <c r="AW60" s="22"/>
      <c r="AX60" s="21"/>
      <c r="AY60" s="22"/>
      <c r="AZ60" s="21"/>
      <c r="BA60" s="22"/>
      <c r="BB60" s="21"/>
      <c r="BC60" s="22"/>
      <c r="BD60" s="21"/>
      <c r="BE60" s="22"/>
      <c r="BF60" s="21"/>
      <c r="BG60" s="22"/>
    </row>
    <row r="61" spans="1:59" x14ac:dyDescent="0.25">
      <c r="A61" s="5" t="s">
        <v>88</v>
      </c>
      <c r="B61" s="7" t="s">
        <v>55</v>
      </c>
      <c r="C61" s="4" t="s">
        <v>163</v>
      </c>
      <c r="D61" s="26"/>
      <c r="E61" s="43" t="str">
        <f t="shared" si="0"/>
        <v/>
      </c>
      <c r="F61" s="43"/>
      <c r="G61" s="34">
        <f>I61+K61+M61+O61+Q61+S61</f>
        <v>1</v>
      </c>
      <c r="H61" s="21">
        <v>43102</v>
      </c>
      <c r="I61" s="18">
        <v>1</v>
      </c>
      <c r="J61" s="21">
        <v>43641</v>
      </c>
      <c r="K61" s="23">
        <v>-1</v>
      </c>
      <c r="L61" s="21">
        <v>43671</v>
      </c>
      <c r="M61" s="22">
        <v>1</v>
      </c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U61" s="22"/>
      <c r="AV61" s="21"/>
      <c r="AW61" s="22"/>
      <c r="AX61" s="21"/>
      <c r="AY61" s="22"/>
      <c r="AZ61" s="21"/>
      <c r="BA61" s="22"/>
      <c r="BB61" s="21"/>
      <c r="BC61" s="22"/>
      <c r="BD61" s="21"/>
      <c r="BE61" s="22"/>
      <c r="BF61" s="21"/>
      <c r="BG61" s="22"/>
    </row>
    <row r="62" spans="1:59" x14ac:dyDescent="0.25">
      <c r="A62" s="5" t="s">
        <v>84</v>
      </c>
      <c r="B62" s="7">
        <v>999119745</v>
      </c>
      <c r="C62" s="4" t="s">
        <v>163</v>
      </c>
      <c r="D62" s="26"/>
      <c r="E62" s="43" t="str">
        <f t="shared" si="0"/>
        <v/>
      </c>
      <c r="F62" s="43"/>
      <c r="G62" s="28">
        <f t="shared" si="1"/>
        <v>4</v>
      </c>
      <c r="H62" s="21">
        <v>43102</v>
      </c>
      <c r="I62" s="18">
        <v>4</v>
      </c>
      <c r="J62" s="21"/>
      <c r="K62" s="22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21"/>
      <c r="AI62" s="22"/>
      <c r="AJ62" s="21"/>
      <c r="AK62" s="22"/>
      <c r="AL62" s="21"/>
      <c r="AM62" s="22"/>
      <c r="AN62" s="21"/>
      <c r="AO62" s="22"/>
      <c r="AP62" s="21"/>
      <c r="AQ62" s="22"/>
      <c r="AR62" s="21"/>
      <c r="AS62" s="22"/>
      <c r="AT62" s="21"/>
      <c r="AU62" s="22"/>
      <c r="AV62" s="21"/>
      <c r="AW62" s="22"/>
      <c r="AX62" s="21"/>
      <c r="AY62" s="22"/>
      <c r="AZ62" s="21"/>
      <c r="BA62" s="22"/>
      <c r="BB62" s="21"/>
      <c r="BC62" s="22"/>
      <c r="BD62" s="21"/>
      <c r="BE62" s="22"/>
      <c r="BF62" s="21"/>
      <c r="BG62" s="22"/>
    </row>
    <row r="63" spans="1:59" x14ac:dyDescent="0.25">
      <c r="A63" s="5" t="s">
        <v>81</v>
      </c>
      <c r="B63" s="7">
        <v>999028048</v>
      </c>
      <c r="C63" s="4" t="s">
        <v>163</v>
      </c>
      <c r="D63" s="26"/>
      <c r="E63" s="43" t="str">
        <f t="shared" si="0"/>
        <v/>
      </c>
      <c r="F63" s="43"/>
      <c r="G63" s="28">
        <f t="shared" si="1"/>
        <v>3</v>
      </c>
      <c r="H63" s="21">
        <v>43102</v>
      </c>
      <c r="I63" s="18">
        <v>3</v>
      </c>
      <c r="J63" s="21"/>
      <c r="K63" s="22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2"/>
      <c r="AN63" s="21"/>
      <c r="AO63" s="22"/>
      <c r="AP63" s="21"/>
      <c r="AQ63" s="22"/>
      <c r="AR63" s="21"/>
      <c r="AS63" s="22"/>
      <c r="AT63" s="21"/>
      <c r="AU63" s="22"/>
      <c r="AV63" s="21"/>
      <c r="AW63" s="22"/>
      <c r="AX63" s="21"/>
      <c r="AY63" s="22"/>
      <c r="AZ63" s="21"/>
      <c r="BA63" s="22"/>
      <c r="BB63" s="21"/>
      <c r="BC63" s="22"/>
      <c r="BD63" s="21"/>
      <c r="BE63" s="22"/>
      <c r="BF63" s="21"/>
      <c r="BG63" s="22"/>
    </row>
    <row r="64" spans="1:59" x14ac:dyDescent="0.25">
      <c r="A64" s="5" t="s">
        <v>88</v>
      </c>
      <c r="B64" s="7" t="s">
        <v>57</v>
      </c>
      <c r="C64" s="4" t="s">
        <v>139</v>
      </c>
      <c r="D64" s="26" t="s">
        <v>314</v>
      </c>
      <c r="E64" s="43"/>
      <c r="F64" s="46"/>
      <c r="G64" s="28">
        <f t="shared" si="1"/>
        <v>4</v>
      </c>
      <c r="H64" s="21">
        <v>43102</v>
      </c>
      <c r="I64" s="18">
        <v>4</v>
      </c>
      <c r="J64" s="21"/>
      <c r="K64" s="22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2"/>
      <c r="AN64" s="21"/>
      <c r="AO64" s="22"/>
      <c r="AP64" s="21"/>
      <c r="AQ64" s="22"/>
      <c r="AR64" s="21"/>
      <c r="AS64" s="22"/>
      <c r="AT64" s="21"/>
      <c r="AU64" s="22"/>
      <c r="AV64" s="21"/>
      <c r="AW64" s="22"/>
      <c r="AX64" s="21"/>
      <c r="AY64" s="22"/>
      <c r="AZ64" s="21"/>
      <c r="BA64" s="22"/>
      <c r="BB64" s="21"/>
      <c r="BC64" s="22"/>
      <c r="BD64" s="21"/>
      <c r="BE64" s="22"/>
      <c r="BF64" s="21"/>
      <c r="BG64" s="22"/>
    </row>
    <row r="65" spans="1:59" x14ac:dyDescent="0.25">
      <c r="A65" s="5" t="s">
        <v>87</v>
      </c>
      <c r="B65" s="7">
        <v>210000190</v>
      </c>
      <c r="C65" s="4" t="s">
        <v>242</v>
      </c>
      <c r="D65" s="26"/>
      <c r="E65" s="43" t="str">
        <f t="shared" si="0"/>
        <v/>
      </c>
      <c r="F65" s="43"/>
      <c r="G65" s="28">
        <f t="shared" si="1"/>
        <v>3</v>
      </c>
      <c r="H65" s="21">
        <v>43102</v>
      </c>
      <c r="I65" s="18">
        <v>3</v>
      </c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21"/>
      <c r="AG65" s="22"/>
      <c r="AH65" s="21"/>
      <c r="AI65" s="22"/>
      <c r="AJ65" s="21"/>
      <c r="AK65" s="22"/>
      <c r="AL65" s="21"/>
      <c r="AM65" s="22"/>
      <c r="AN65" s="21"/>
      <c r="AO65" s="22"/>
      <c r="AP65" s="21"/>
      <c r="AQ65" s="22"/>
      <c r="AR65" s="21"/>
      <c r="AS65" s="22"/>
      <c r="AT65" s="21"/>
      <c r="AU65" s="22"/>
      <c r="AV65" s="21"/>
      <c r="AW65" s="22"/>
      <c r="AX65" s="21"/>
      <c r="AY65" s="22"/>
      <c r="AZ65" s="21"/>
      <c r="BA65" s="22"/>
      <c r="BB65" s="21"/>
      <c r="BC65" s="22"/>
      <c r="BD65" s="21"/>
      <c r="BE65" s="22"/>
      <c r="BF65" s="21"/>
      <c r="BG65" s="22"/>
    </row>
    <row r="66" spans="1:59" x14ac:dyDescent="0.25">
      <c r="A66" s="5" t="s">
        <v>83</v>
      </c>
      <c r="B66" s="7" t="s">
        <v>58</v>
      </c>
      <c r="C66" s="4" t="s">
        <v>163</v>
      </c>
      <c r="D66" s="26"/>
      <c r="E66" s="43" t="str">
        <f t="shared" si="0"/>
        <v/>
      </c>
      <c r="F66" s="43"/>
      <c r="G66" s="28">
        <f t="shared" si="1"/>
        <v>1</v>
      </c>
      <c r="H66" s="21">
        <v>43102</v>
      </c>
      <c r="I66" s="18">
        <v>1</v>
      </c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2"/>
      <c r="AN66" s="21"/>
      <c r="AO66" s="22"/>
      <c r="AP66" s="21"/>
      <c r="AQ66" s="22"/>
      <c r="AR66" s="21"/>
      <c r="AS66" s="22"/>
      <c r="AT66" s="21"/>
      <c r="AU66" s="22"/>
      <c r="AV66" s="21"/>
      <c r="AW66" s="22"/>
      <c r="AX66" s="21"/>
      <c r="AY66" s="22"/>
      <c r="AZ66" s="21"/>
      <c r="BA66" s="22"/>
      <c r="BB66" s="21"/>
      <c r="BC66" s="22"/>
      <c r="BD66" s="21"/>
      <c r="BE66" s="22"/>
      <c r="BF66" s="21"/>
      <c r="BG66" s="22"/>
    </row>
    <row r="67" spans="1:59" x14ac:dyDescent="0.25">
      <c r="A67" s="5" t="s">
        <v>84</v>
      </c>
      <c r="B67" s="7">
        <v>999026422</v>
      </c>
      <c r="C67" s="4" t="s">
        <v>141</v>
      </c>
      <c r="D67" s="26"/>
      <c r="E67" s="43" t="str">
        <f t="shared" ref="E67:E130" si="3">IF(F67="","",G67-F67)</f>
        <v/>
      </c>
      <c r="F67" s="43"/>
      <c r="G67" s="28">
        <f t="shared" si="1"/>
        <v>1</v>
      </c>
      <c r="H67" s="21">
        <v>43102</v>
      </c>
      <c r="I67" s="18">
        <v>1</v>
      </c>
      <c r="J67" s="21"/>
      <c r="K67" s="22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2"/>
      <c r="AN67" s="21"/>
      <c r="AO67" s="22"/>
      <c r="AP67" s="21"/>
      <c r="AQ67" s="22"/>
      <c r="AR67" s="21"/>
      <c r="AS67" s="22"/>
      <c r="AT67" s="21"/>
      <c r="AU67" s="22"/>
      <c r="AV67" s="21"/>
      <c r="AW67" s="22"/>
      <c r="AX67" s="21"/>
      <c r="AY67" s="22"/>
      <c r="AZ67" s="21"/>
      <c r="BA67" s="22"/>
      <c r="BB67" s="21"/>
      <c r="BC67" s="22"/>
      <c r="BD67" s="21"/>
      <c r="BE67" s="22"/>
      <c r="BF67" s="21"/>
      <c r="BG67" s="22"/>
    </row>
    <row r="68" spans="1:59" x14ac:dyDescent="0.25">
      <c r="A68" s="5" t="s">
        <v>84</v>
      </c>
      <c r="B68" s="7">
        <v>999026375</v>
      </c>
      <c r="C68" s="4" t="s">
        <v>141</v>
      </c>
      <c r="D68" s="26"/>
      <c r="E68" s="43" t="str">
        <f t="shared" si="3"/>
        <v/>
      </c>
      <c r="F68" s="43"/>
      <c r="G68" s="28">
        <f t="shared" si="1"/>
        <v>1</v>
      </c>
      <c r="H68" s="21">
        <v>43102</v>
      </c>
      <c r="I68" s="18">
        <v>1</v>
      </c>
      <c r="J68" s="21"/>
      <c r="K68" s="22"/>
      <c r="L68" s="21"/>
      <c r="M68" s="22"/>
      <c r="N68" s="21"/>
      <c r="O68" s="22"/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/>
      <c r="AC68" s="22"/>
      <c r="AD68" s="21"/>
      <c r="AE68" s="22"/>
      <c r="AF68" s="21"/>
      <c r="AG68" s="22"/>
      <c r="AH68" s="21"/>
      <c r="AI68" s="22"/>
      <c r="AJ68" s="21"/>
      <c r="AK68" s="22"/>
      <c r="AL68" s="21"/>
      <c r="AM68" s="22"/>
      <c r="AN68" s="21"/>
      <c r="AO68" s="22"/>
      <c r="AP68" s="21"/>
      <c r="AQ68" s="22"/>
      <c r="AR68" s="21"/>
      <c r="AS68" s="22"/>
      <c r="AT68" s="21"/>
      <c r="AU68" s="22"/>
      <c r="AV68" s="21"/>
      <c r="AW68" s="22"/>
      <c r="AX68" s="21"/>
      <c r="AY68" s="22"/>
      <c r="AZ68" s="21"/>
      <c r="BA68" s="22"/>
      <c r="BB68" s="21"/>
      <c r="BC68" s="22"/>
      <c r="BD68" s="21"/>
      <c r="BE68" s="22"/>
      <c r="BF68" s="21"/>
      <c r="BG68" s="22"/>
    </row>
    <row r="69" spans="1:59" x14ac:dyDescent="0.25">
      <c r="A69" s="5" t="s">
        <v>84</v>
      </c>
      <c r="B69" s="7">
        <v>999032164</v>
      </c>
      <c r="C69" s="4" t="s">
        <v>142</v>
      </c>
      <c r="D69" s="26"/>
      <c r="E69" s="43" t="str">
        <f t="shared" si="3"/>
        <v/>
      </c>
      <c r="F69" s="43"/>
      <c r="G69" s="28">
        <f>I69+K69+M69+O69+Q69+S69</f>
        <v>10</v>
      </c>
      <c r="H69" s="21">
        <v>43102</v>
      </c>
      <c r="I69" s="18">
        <v>10</v>
      </c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2"/>
      <c r="AN69" s="21"/>
      <c r="AO69" s="22"/>
      <c r="AP69" s="21"/>
      <c r="AQ69" s="22"/>
      <c r="AR69" s="21"/>
      <c r="AS69" s="22"/>
      <c r="AT69" s="21"/>
      <c r="AU69" s="22"/>
      <c r="AV69" s="21"/>
      <c r="AW69" s="22"/>
      <c r="AX69" s="21"/>
      <c r="AY69" s="22"/>
      <c r="AZ69" s="21"/>
      <c r="BA69" s="22"/>
      <c r="BB69" s="21"/>
      <c r="BC69" s="22"/>
      <c r="BD69" s="21"/>
      <c r="BE69" s="22"/>
      <c r="BF69" s="21"/>
      <c r="BG69" s="22"/>
    </row>
    <row r="70" spans="1:59" x14ac:dyDescent="0.25">
      <c r="A70" s="5" t="s">
        <v>85</v>
      </c>
      <c r="B70" s="7">
        <v>999032368</v>
      </c>
      <c r="C70" s="4" t="s">
        <v>143</v>
      </c>
      <c r="D70" s="26"/>
      <c r="E70" s="43" t="str">
        <f t="shared" si="3"/>
        <v/>
      </c>
      <c r="F70" s="43"/>
      <c r="G70" s="28">
        <f>I70+K70+M70+O70+Q70+S70</f>
        <v>5</v>
      </c>
      <c r="H70" s="21">
        <v>43102</v>
      </c>
      <c r="I70" s="18">
        <v>5</v>
      </c>
      <c r="J70" s="21"/>
      <c r="K70" s="22"/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/>
      <c r="AC70" s="22"/>
      <c r="AD70" s="21"/>
      <c r="AE70" s="22"/>
      <c r="AF70" s="21"/>
      <c r="AG70" s="22"/>
      <c r="AH70" s="21"/>
      <c r="AI70" s="22"/>
      <c r="AJ70" s="21"/>
      <c r="AK70" s="22"/>
      <c r="AL70" s="21"/>
      <c r="AM70" s="22"/>
      <c r="AN70" s="21"/>
      <c r="AO70" s="22"/>
      <c r="AP70" s="21"/>
      <c r="AQ70" s="22"/>
      <c r="AR70" s="21"/>
      <c r="AS70" s="22"/>
      <c r="AT70" s="21"/>
      <c r="AU70" s="22"/>
      <c r="AV70" s="21"/>
      <c r="AW70" s="22"/>
      <c r="AX70" s="21"/>
      <c r="AY70" s="22"/>
      <c r="AZ70" s="21"/>
      <c r="BA70" s="22"/>
      <c r="BB70" s="21"/>
      <c r="BC70" s="22"/>
      <c r="BD70" s="21"/>
      <c r="BE70" s="22"/>
      <c r="BF70" s="21"/>
      <c r="BG70" s="22"/>
    </row>
    <row r="71" spans="1:59" x14ac:dyDescent="0.25">
      <c r="A71" s="5" t="s">
        <v>84</v>
      </c>
      <c r="B71" s="7">
        <v>17742</v>
      </c>
      <c r="C71" s="4" t="s">
        <v>144</v>
      </c>
      <c r="D71" s="26"/>
      <c r="E71" s="43" t="str">
        <f t="shared" si="3"/>
        <v/>
      </c>
      <c r="F71" s="43"/>
      <c r="G71" s="28">
        <f>I71+K71+M71+O71+Q71+S71</f>
        <v>5</v>
      </c>
      <c r="H71" s="21">
        <v>43102</v>
      </c>
      <c r="I71" s="18">
        <v>5</v>
      </c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1"/>
      <c r="AK71" s="22"/>
      <c r="AL71" s="21"/>
      <c r="AM71" s="22"/>
      <c r="AN71" s="21"/>
      <c r="AO71" s="22"/>
      <c r="AP71" s="21"/>
      <c r="AQ71" s="22"/>
      <c r="AR71" s="21"/>
      <c r="AS71" s="22"/>
      <c r="AT71" s="21"/>
      <c r="AU71" s="22"/>
      <c r="AV71" s="21"/>
      <c r="AW71" s="22"/>
      <c r="AX71" s="21"/>
      <c r="AY71" s="22"/>
      <c r="AZ71" s="21"/>
      <c r="BA71" s="22"/>
      <c r="BB71" s="21"/>
      <c r="BC71" s="22"/>
      <c r="BD71" s="21"/>
      <c r="BE71" s="22"/>
      <c r="BF71" s="21"/>
      <c r="BG71" s="22"/>
    </row>
    <row r="72" spans="1:59" x14ac:dyDescent="0.25">
      <c r="A72" s="5" t="s">
        <v>84</v>
      </c>
      <c r="B72" s="7" t="s">
        <v>59</v>
      </c>
      <c r="C72" s="4" t="s">
        <v>145</v>
      </c>
      <c r="D72" s="26"/>
      <c r="E72" s="43" t="str">
        <f t="shared" si="3"/>
        <v/>
      </c>
      <c r="F72" s="43"/>
      <c r="G72" s="28">
        <f>I72+K72+M72+O72+Q72+S72</f>
        <v>5</v>
      </c>
      <c r="H72" s="21">
        <v>43102</v>
      </c>
      <c r="I72" s="18">
        <v>5</v>
      </c>
      <c r="J72" s="21"/>
      <c r="K72" s="22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21"/>
      <c r="AI72" s="22"/>
      <c r="AJ72" s="21"/>
      <c r="AK72" s="22"/>
      <c r="AL72" s="21"/>
      <c r="AM72" s="22"/>
      <c r="AN72" s="21"/>
      <c r="AO72" s="22"/>
      <c r="AP72" s="21"/>
      <c r="AQ72" s="22"/>
      <c r="AR72" s="21"/>
      <c r="AS72" s="22"/>
      <c r="AT72" s="21"/>
      <c r="AU72" s="22"/>
      <c r="AV72" s="21"/>
      <c r="AW72" s="22"/>
      <c r="AX72" s="21"/>
      <c r="AY72" s="22"/>
      <c r="AZ72" s="21"/>
      <c r="BA72" s="22"/>
      <c r="BB72" s="21"/>
      <c r="BC72" s="22"/>
      <c r="BD72" s="21"/>
      <c r="BE72" s="22"/>
      <c r="BF72" s="21"/>
      <c r="BG72" s="22"/>
    </row>
    <row r="73" spans="1:59" x14ac:dyDescent="0.25">
      <c r="A73" s="5" t="s">
        <v>87</v>
      </c>
      <c r="B73" s="7" t="s">
        <v>69</v>
      </c>
      <c r="C73" s="4" t="s">
        <v>146</v>
      </c>
      <c r="D73" s="26"/>
      <c r="E73" s="43" t="str">
        <f t="shared" si="3"/>
        <v/>
      </c>
      <c r="F73" s="43"/>
      <c r="G73" s="28">
        <f>I73+K73+M73+O73+Q73+S73</f>
        <v>1</v>
      </c>
      <c r="H73" s="21">
        <v>43102</v>
      </c>
      <c r="I73" s="18">
        <v>1</v>
      </c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2"/>
      <c r="AN73" s="21"/>
      <c r="AO73" s="22"/>
      <c r="AP73" s="21"/>
      <c r="AQ73" s="22"/>
      <c r="AR73" s="21"/>
      <c r="AS73" s="22"/>
      <c r="AT73" s="21"/>
      <c r="AU73" s="22"/>
      <c r="AV73" s="21"/>
      <c r="AW73" s="22"/>
      <c r="AX73" s="21"/>
      <c r="AY73" s="22"/>
      <c r="AZ73" s="21"/>
      <c r="BA73" s="22"/>
      <c r="BB73" s="21"/>
      <c r="BC73" s="22"/>
      <c r="BD73" s="21"/>
      <c r="BE73" s="22"/>
      <c r="BF73" s="21"/>
      <c r="BG73" s="22"/>
    </row>
    <row r="74" spans="1:59" x14ac:dyDescent="0.25">
      <c r="A74" s="5" t="s">
        <v>81</v>
      </c>
      <c r="B74" s="35">
        <v>186002350</v>
      </c>
      <c r="C74" s="4" t="s">
        <v>190</v>
      </c>
      <c r="D74" s="36" t="s">
        <v>260</v>
      </c>
      <c r="E74" s="43">
        <f t="shared" ref="E74" si="4">IF(G74-F74&gt;0,0,G74-F74)</f>
        <v>0</v>
      </c>
      <c r="F74" s="44">
        <v>9</v>
      </c>
      <c r="G74" s="34">
        <f>I74+K74+M74+O74+Q74+S74+U74+W74+Y74+AA74+AC74+AE74+AG74+AI74+AK74+AM74+AO74+AQ74+AS74+AU74</f>
        <v>10</v>
      </c>
      <c r="H74" s="21">
        <v>43102</v>
      </c>
      <c r="I74" s="18">
        <v>9</v>
      </c>
      <c r="J74" s="21">
        <v>43111</v>
      </c>
      <c r="K74" s="23">
        <v>-4</v>
      </c>
      <c r="L74" s="21">
        <v>43166</v>
      </c>
      <c r="M74" s="23">
        <v>-1</v>
      </c>
      <c r="N74" s="21">
        <v>43293</v>
      </c>
      <c r="O74" s="23">
        <v>-1</v>
      </c>
      <c r="P74" s="21">
        <v>43326</v>
      </c>
      <c r="Q74" s="23">
        <v>4</v>
      </c>
      <c r="R74" s="21">
        <v>43360</v>
      </c>
      <c r="S74" s="23">
        <v>-1</v>
      </c>
      <c r="T74" s="21">
        <v>43360</v>
      </c>
      <c r="U74" s="23">
        <v>-4</v>
      </c>
      <c r="V74" s="21">
        <v>43455</v>
      </c>
      <c r="W74" s="23">
        <v>1</v>
      </c>
      <c r="X74" s="21">
        <v>43455</v>
      </c>
      <c r="Y74" s="23">
        <v>-3</v>
      </c>
      <c r="Z74" s="21">
        <v>43468</v>
      </c>
      <c r="AA74" s="23">
        <v>2</v>
      </c>
      <c r="AB74" s="21">
        <v>43468</v>
      </c>
      <c r="AC74" s="23">
        <v>-1</v>
      </c>
      <c r="AD74" s="21">
        <v>43521</v>
      </c>
      <c r="AE74" s="23">
        <v>1</v>
      </c>
      <c r="AF74" s="21">
        <v>43544</v>
      </c>
      <c r="AG74" s="23">
        <v>8</v>
      </c>
      <c r="AH74" s="21">
        <v>43544</v>
      </c>
      <c r="AI74" s="23">
        <v>-1</v>
      </c>
      <c r="AJ74" s="21">
        <v>43619</v>
      </c>
      <c r="AK74" s="23">
        <v>-1</v>
      </c>
      <c r="AL74" s="21"/>
      <c r="AM74" s="23">
        <v>-2</v>
      </c>
      <c r="AN74" s="21">
        <v>43655</v>
      </c>
      <c r="AO74" s="23">
        <v>-1</v>
      </c>
      <c r="AP74" s="21">
        <v>43692</v>
      </c>
      <c r="AQ74" s="23">
        <v>-1</v>
      </c>
      <c r="AR74" s="21">
        <v>43710</v>
      </c>
      <c r="AS74" s="23">
        <v>-4</v>
      </c>
      <c r="AT74" s="21">
        <v>43732</v>
      </c>
      <c r="AU74" s="23">
        <v>10</v>
      </c>
      <c r="AV74" s="21"/>
      <c r="AW74" s="23"/>
      <c r="AX74" s="21"/>
      <c r="AY74" s="23"/>
      <c r="AZ74" s="21"/>
      <c r="BA74" s="23"/>
      <c r="BB74" s="21"/>
      <c r="BC74" s="23"/>
      <c r="BD74" s="21"/>
      <c r="BE74" s="23"/>
      <c r="BF74" s="21"/>
      <c r="BG74" s="23"/>
    </row>
    <row r="75" spans="1:59" x14ac:dyDescent="0.25">
      <c r="A75" s="5" t="s">
        <v>81</v>
      </c>
      <c r="B75" s="35">
        <v>186006049</v>
      </c>
      <c r="C75" s="4" t="s">
        <v>147</v>
      </c>
      <c r="D75" s="36" t="s">
        <v>260</v>
      </c>
      <c r="E75" s="43">
        <f>IF(G75-F75&gt;0,0,G75-F75)</f>
        <v>-4</v>
      </c>
      <c r="F75" s="44">
        <v>8</v>
      </c>
      <c r="G75" s="34">
        <f>I75+K75+M75+O75+Q75+S75+U75+W75+Y75</f>
        <v>4</v>
      </c>
      <c r="H75" s="21">
        <v>43102</v>
      </c>
      <c r="I75" s="18">
        <v>8</v>
      </c>
      <c r="J75" s="21">
        <v>43111</v>
      </c>
      <c r="K75" s="23">
        <v>-4</v>
      </c>
      <c r="L75" s="21">
        <v>43348</v>
      </c>
      <c r="M75" s="23">
        <v>3</v>
      </c>
      <c r="N75" s="21">
        <v>43360</v>
      </c>
      <c r="O75" s="23">
        <v>-4</v>
      </c>
      <c r="P75" s="21">
        <v>43362</v>
      </c>
      <c r="Q75" s="23">
        <v>1</v>
      </c>
      <c r="R75" s="21">
        <v>43455</v>
      </c>
      <c r="S75" s="23">
        <v>-4</v>
      </c>
      <c r="T75" s="21">
        <v>43544</v>
      </c>
      <c r="U75" s="23">
        <v>8</v>
      </c>
      <c r="V75" s="21">
        <v>43710</v>
      </c>
      <c r="W75" s="23">
        <v>-4</v>
      </c>
      <c r="X75" s="21"/>
      <c r="Y75" s="23"/>
      <c r="Z75" s="21"/>
      <c r="AA75" s="23"/>
      <c r="AB75" s="21"/>
      <c r="AC75" s="23"/>
      <c r="AD75" s="21"/>
      <c r="AE75" s="23"/>
      <c r="AF75" s="21"/>
      <c r="AG75" s="23"/>
      <c r="AH75" s="21"/>
      <c r="AI75" s="23"/>
      <c r="AJ75" s="21"/>
      <c r="AK75" s="23"/>
      <c r="AL75" s="21"/>
      <c r="AM75" s="23"/>
      <c r="AN75" s="21"/>
      <c r="AO75" s="23"/>
      <c r="AP75" s="21"/>
      <c r="AQ75" s="23"/>
      <c r="AR75" s="21"/>
      <c r="AS75" s="23"/>
      <c r="AT75" s="21"/>
      <c r="AU75" s="23"/>
      <c r="AV75" s="21"/>
      <c r="AW75" s="23"/>
      <c r="AX75" s="21"/>
      <c r="AY75" s="23"/>
      <c r="AZ75" s="21"/>
      <c r="BA75" s="23"/>
      <c r="BB75" s="21"/>
      <c r="BC75" s="23"/>
      <c r="BD75" s="21"/>
      <c r="BE75" s="23"/>
      <c r="BF75" s="21"/>
      <c r="BG75" s="23"/>
    </row>
    <row r="76" spans="1:59" x14ac:dyDescent="0.25">
      <c r="A76" s="5" t="s">
        <v>81</v>
      </c>
      <c r="B76" s="7" t="s">
        <v>75</v>
      </c>
      <c r="C76" s="4" t="s">
        <v>148</v>
      </c>
      <c r="D76" s="26"/>
      <c r="E76" s="43" t="str">
        <f t="shared" si="3"/>
        <v/>
      </c>
      <c r="F76" s="43"/>
      <c r="G76" s="28">
        <f t="shared" ref="G76:G87" si="5">I76+K76+M76+O76+Q76+S76</f>
        <v>1</v>
      </c>
      <c r="H76" s="21">
        <v>43102</v>
      </c>
      <c r="I76" s="18">
        <v>1</v>
      </c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2"/>
      <c r="AN76" s="21"/>
      <c r="AO76" s="22"/>
      <c r="AP76" s="21"/>
      <c r="AQ76" s="22"/>
      <c r="AR76" s="21"/>
      <c r="AS76" s="22"/>
      <c r="AT76" s="21"/>
      <c r="AU76" s="22"/>
      <c r="AV76" s="21"/>
      <c r="AW76" s="22"/>
      <c r="AX76" s="21"/>
      <c r="AY76" s="22"/>
      <c r="AZ76" s="21"/>
      <c r="BA76" s="22"/>
      <c r="BB76" s="21"/>
      <c r="BC76" s="22"/>
      <c r="BD76" s="21"/>
      <c r="BE76" s="22"/>
      <c r="BF76" s="21"/>
      <c r="BG76" s="22"/>
    </row>
    <row r="77" spans="1:59" x14ac:dyDescent="0.25">
      <c r="A77" s="5" t="s">
        <v>85</v>
      </c>
      <c r="B77" s="7">
        <v>430003141</v>
      </c>
      <c r="C77" s="4" t="s">
        <v>149</v>
      </c>
      <c r="D77" s="26"/>
      <c r="E77" s="43" t="str">
        <f t="shared" si="3"/>
        <v/>
      </c>
      <c r="F77" s="43"/>
      <c r="G77" s="28">
        <f t="shared" si="5"/>
        <v>1</v>
      </c>
      <c r="H77" s="21">
        <v>43102</v>
      </c>
      <c r="I77" s="18">
        <v>1</v>
      </c>
      <c r="J77" s="21"/>
      <c r="K77" s="22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  <c r="AV77" s="21"/>
      <c r="AW77" s="22"/>
      <c r="AX77" s="21"/>
      <c r="AY77" s="22"/>
      <c r="AZ77" s="21"/>
      <c r="BA77" s="22"/>
      <c r="BB77" s="21"/>
      <c r="BC77" s="22"/>
      <c r="BD77" s="21"/>
      <c r="BE77" s="22"/>
      <c r="BF77" s="21"/>
      <c r="BG77" s="22"/>
    </row>
    <row r="78" spans="1:59" x14ac:dyDescent="0.25">
      <c r="A78" s="5" t="s">
        <v>84</v>
      </c>
      <c r="B78" s="7" t="s">
        <v>77</v>
      </c>
      <c r="C78" s="4" t="s">
        <v>150</v>
      </c>
      <c r="D78" s="26"/>
      <c r="E78" s="43" t="str">
        <f t="shared" si="3"/>
        <v/>
      </c>
      <c r="F78" s="43"/>
      <c r="G78" s="28">
        <f t="shared" si="5"/>
        <v>1</v>
      </c>
      <c r="H78" s="21">
        <v>43102</v>
      </c>
      <c r="I78" s="18">
        <v>1</v>
      </c>
      <c r="J78" s="21"/>
      <c r="K78" s="22"/>
      <c r="L78" s="21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2"/>
      <c r="AN78" s="21"/>
      <c r="AO78" s="22"/>
      <c r="AP78" s="21"/>
      <c r="AQ78" s="22"/>
      <c r="AR78" s="21"/>
      <c r="AS78" s="22"/>
      <c r="AT78" s="21"/>
      <c r="AU78" s="22"/>
      <c r="AV78" s="21"/>
      <c r="AW78" s="22"/>
      <c r="AX78" s="21"/>
      <c r="AY78" s="22"/>
      <c r="AZ78" s="21"/>
      <c r="BA78" s="22"/>
      <c r="BB78" s="21"/>
      <c r="BC78" s="22"/>
      <c r="BD78" s="21"/>
      <c r="BE78" s="22"/>
      <c r="BF78" s="21"/>
      <c r="BG78" s="22"/>
    </row>
    <row r="79" spans="1:59" x14ac:dyDescent="0.25">
      <c r="A79" s="5" t="s">
        <v>88</v>
      </c>
      <c r="B79" s="7">
        <v>289002450</v>
      </c>
      <c r="C79" s="4" t="s">
        <v>151</v>
      </c>
      <c r="D79" s="26"/>
      <c r="E79" s="43" t="str">
        <f t="shared" si="3"/>
        <v/>
      </c>
      <c r="F79" s="43"/>
      <c r="G79" s="28">
        <f t="shared" si="5"/>
        <v>6</v>
      </c>
      <c r="H79" s="21">
        <v>43102</v>
      </c>
      <c r="I79" s="18">
        <v>6</v>
      </c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  <c r="AV79" s="21"/>
      <c r="AW79" s="22"/>
      <c r="AX79" s="21"/>
      <c r="AY79" s="22"/>
      <c r="AZ79" s="21"/>
      <c r="BA79" s="22"/>
      <c r="BB79" s="21"/>
      <c r="BC79" s="22"/>
      <c r="BD79" s="21"/>
      <c r="BE79" s="22"/>
      <c r="BF79" s="21"/>
      <c r="BG79" s="22"/>
    </row>
    <row r="80" spans="1:59" x14ac:dyDescent="0.25">
      <c r="A80" s="5" t="s">
        <v>88</v>
      </c>
      <c r="B80" s="7">
        <v>289002226</v>
      </c>
      <c r="C80" s="4" t="s">
        <v>280</v>
      </c>
      <c r="D80" s="26" t="s">
        <v>281</v>
      </c>
      <c r="E80" s="43">
        <f>IF(G80-F80&gt;0,0,G80-F80)</f>
        <v>0</v>
      </c>
      <c r="F80" s="43">
        <v>3</v>
      </c>
      <c r="G80" s="28">
        <f t="shared" si="5"/>
        <v>3</v>
      </c>
      <c r="H80" s="21">
        <v>43102</v>
      </c>
      <c r="I80" s="18">
        <v>3</v>
      </c>
      <c r="J80" s="21">
        <v>43112</v>
      </c>
      <c r="K80" s="23">
        <v>-1</v>
      </c>
      <c r="L80" s="21">
        <v>43123</v>
      </c>
      <c r="M80" s="23">
        <v>-2</v>
      </c>
      <c r="N80" s="21">
        <v>43544</v>
      </c>
      <c r="O80" s="22">
        <v>3</v>
      </c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/>
      <c r="AC80" s="22"/>
      <c r="AD80" s="21"/>
      <c r="AE80" s="22"/>
      <c r="AF80" s="21"/>
      <c r="AG80" s="22"/>
      <c r="AH80" s="21"/>
      <c r="AI80" s="22"/>
      <c r="AJ80" s="21"/>
      <c r="AK80" s="22"/>
      <c r="AL80" s="21"/>
      <c r="AM80" s="22"/>
      <c r="AN80" s="21"/>
      <c r="AO80" s="22"/>
      <c r="AP80" s="21"/>
      <c r="AQ80" s="22"/>
      <c r="AR80" s="21"/>
      <c r="AS80" s="22"/>
      <c r="AT80" s="21"/>
      <c r="AU80" s="22"/>
      <c r="AV80" s="21"/>
      <c r="AW80" s="22"/>
      <c r="AX80" s="21"/>
      <c r="AY80" s="22"/>
      <c r="AZ80" s="21"/>
      <c r="BA80" s="22"/>
      <c r="BB80" s="21"/>
      <c r="BC80" s="22"/>
      <c r="BD80" s="21"/>
      <c r="BE80" s="22"/>
      <c r="BF80" s="21"/>
      <c r="BG80" s="22"/>
    </row>
    <row r="81" spans="1:59" x14ac:dyDescent="0.25">
      <c r="A81" s="5" t="s">
        <v>88</v>
      </c>
      <c r="B81" s="7">
        <v>289002149</v>
      </c>
      <c r="C81" s="4" t="s">
        <v>263</v>
      </c>
      <c r="D81" s="26"/>
      <c r="E81" s="43" t="str">
        <f t="shared" si="3"/>
        <v/>
      </c>
      <c r="F81" s="43"/>
      <c r="G81" s="28">
        <f t="shared" si="5"/>
        <v>3</v>
      </c>
      <c r="H81" s="21">
        <v>43102</v>
      </c>
      <c r="I81" s="18">
        <v>3</v>
      </c>
      <c r="J81" s="21"/>
      <c r="K81" s="22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2"/>
      <c r="AN81" s="21"/>
      <c r="AO81" s="22"/>
      <c r="AP81" s="21"/>
      <c r="AQ81" s="22"/>
      <c r="AR81" s="21"/>
      <c r="AS81" s="22"/>
      <c r="AT81" s="21"/>
      <c r="AU81" s="22"/>
      <c r="AV81" s="21"/>
      <c r="AW81" s="22"/>
      <c r="AX81" s="21"/>
      <c r="AY81" s="22"/>
      <c r="AZ81" s="21"/>
      <c r="BA81" s="22"/>
      <c r="BB81" s="21"/>
      <c r="BC81" s="22"/>
      <c r="BD81" s="21"/>
      <c r="BE81" s="22"/>
      <c r="BF81" s="21"/>
      <c r="BG81" s="22"/>
    </row>
    <row r="82" spans="1:59" x14ac:dyDescent="0.25">
      <c r="A82" s="5" t="s">
        <v>88</v>
      </c>
      <c r="B82" s="7">
        <v>289002219</v>
      </c>
      <c r="C82" s="4" t="s">
        <v>264</v>
      </c>
      <c r="D82" s="26"/>
      <c r="E82" s="43" t="str">
        <f t="shared" si="3"/>
        <v/>
      </c>
      <c r="F82" s="43"/>
      <c r="G82" s="28">
        <f t="shared" si="5"/>
        <v>1</v>
      </c>
      <c r="H82" s="21">
        <v>43102</v>
      </c>
      <c r="I82" s="18">
        <v>1</v>
      </c>
      <c r="J82" s="21"/>
      <c r="K82" s="22"/>
      <c r="L82" s="21"/>
      <c r="M82" s="22"/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/>
      <c r="AC82" s="22"/>
      <c r="AD82" s="21"/>
      <c r="AE82" s="22"/>
      <c r="AF82" s="21"/>
      <c r="AG82" s="22"/>
      <c r="AH82" s="21"/>
      <c r="AI82" s="22"/>
      <c r="AJ82" s="21"/>
      <c r="AK82" s="22"/>
      <c r="AL82" s="21"/>
      <c r="AM82" s="22"/>
      <c r="AN82" s="21"/>
      <c r="AO82" s="22"/>
      <c r="AP82" s="21"/>
      <c r="AQ82" s="22"/>
      <c r="AR82" s="21"/>
      <c r="AS82" s="22"/>
      <c r="AT82" s="21"/>
      <c r="AU82" s="22"/>
      <c r="AV82" s="21"/>
      <c r="AW82" s="22"/>
      <c r="AX82" s="21"/>
      <c r="AY82" s="22"/>
      <c r="AZ82" s="21"/>
      <c r="BA82" s="22"/>
      <c r="BB82" s="21"/>
      <c r="BC82" s="22"/>
      <c r="BD82" s="21"/>
      <c r="BE82" s="22"/>
      <c r="BF82" s="21"/>
      <c r="BG82" s="22"/>
    </row>
    <row r="83" spans="1:59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43" t="str">
        <f t="shared" si="3"/>
        <v/>
      </c>
      <c r="F83" s="43"/>
      <c r="G83" s="28">
        <f t="shared" si="5"/>
        <v>4</v>
      </c>
      <c r="H83" s="21">
        <v>43102</v>
      </c>
      <c r="I83" s="18">
        <v>4</v>
      </c>
      <c r="J83" s="24"/>
      <c r="K83" s="22"/>
      <c r="L83" s="24"/>
      <c r="M83" s="22"/>
      <c r="N83" s="24"/>
      <c r="O83" s="22"/>
      <c r="P83" s="24"/>
      <c r="Q83" s="22"/>
      <c r="R83" s="24"/>
      <c r="S83" s="22"/>
      <c r="T83" s="24"/>
      <c r="U83" s="22"/>
      <c r="V83" s="24"/>
      <c r="W83" s="22"/>
      <c r="X83" s="24"/>
      <c r="Y83" s="22"/>
      <c r="Z83" s="24"/>
      <c r="AA83" s="22"/>
      <c r="AB83" s="24"/>
      <c r="AC83" s="22"/>
      <c r="AD83" s="24"/>
      <c r="AE83" s="22"/>
      <c r="AF83" s="24"/>
      <c r="AG83" s="22"/>
      <c r="AH83" s="24"/>
      <c r="AI83" s="22"/>
      <c r="AJ83" s="24"/>
      <c r="AK83" s="22"/>
      <c r="AL83" s="24"/>
      <c r="AM83" s="22"/>
      <c r="AN83" s="24"/>
      <c r="AO83" s="22"/>
      <c r="AP83" s="24"/>
      <c r="AQ83" s="22"/>
      <c r="AR83" s="24"/>
      <c r="AS83" s="22"/>
      <c r="AT83" s="24"/>
      <c r="AU83" s="22"/>
      <c r="AV83" s="24"/>
      <c r="AW83" s="22"/>
      <c r="AX83" s="24"/>
      <c r="AY83" s="22"/>
      <c r="AZ83" s="24"/>
      <c r="BA83" s="22"/>
      <c r="BB83" s="24"/>
      <c r="BC83" s="22"/>
      <c r="BD83" s="24"/>
      <c r="BE83" s="22"/>
      <c r="BF83" s="24"/>
      <c r="BG83" s="22"/>
    </row>
    <row r="84" spans="1:59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43" t="str">
        <f t="shared" si="3"/>
        <v/>
      </c>
      <c r="F84" s="43"/>
      <c r="G84" s="28">
        <f t="shared" si="5"/>
        <v>5</v>
      </c>
      <c r="H84" s="21">
        <v>43102</v>
      </c>
      <c r="I84" s="18">
        <v>5</v>
      </c>
      <c r="J84" s="24"/>
      <c r="K84" s="22"/>
      <c r="L84" s="24"/>
      <c r="M84" s="22"/>
      <c r="N84" s="24"/>
      <c r="O84" s="22"/>
      <c r="P84" s="24"/>
      <c r="Q84" s="22"/>
      <c r="R84" s="24"/>
      <c r="S84" s="22"/>
      <c r="T84" s="24"/>
      <c r="U84" s="22"/>
      <c r="V84" s="24"/>
      <c r="W84" s="22"/>
      <c r="X84" s="24"/>
      <c r="Y84" s="22"/>
      <c r="Z84" s="24"/>
      <c r="AA84" s="22"/>
      <c r="AB84" s="24"/>
      <c r="AC84" s="22"/>
      <c r="AD84" s="24"/>
      <c r="AE84" s="22"/>
      <c r="AF84" s="24"/>
      <c r="AG84" s="22"/>
      <c r="AH84" s="24"/>
      <c r="AI84" s="22"/>
      <c r="AJ84" s="24"/>
      <c r="AK84" s="22"/>
      <c r="AL84" s="24"/>
      <c r="AM84" s="22"/>
      <c r="AN84" s="24"/>
      <c r="AO84" s="22"/>
      <c r="AP84" s="24"/>
      <c r="AQ84" s="22"/>
      <c r="AR84" s="24"/>
      <c r="AS84" s="22"/>
      <c r="AT84" s="24"/>
      <c r="AU84" s="22"/>
      <c r="AV84" s="24"/>
      <c r="AW84" s="22"/>
      <c r="AX84" s="24"/>
      <c r="AY84" s="22"/>
      <c r="AZ84" s="24"/>
      <c r="BA84" s="22"/>
      <c r="BB84" s="24"/>
      <c r="BC84" s="22"/>
      <c r="BD84" s="24"/>
      <c r="BE84" s="22"/>
      <c r="BF84" s="24"/>
      <c r="BG84" s="22"/>
    </row>
    <row r="85" spans="1:59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43">
        <f>IF(G85-F85&gt;0,0,G85-F85)</f>
        <v>-1</v>
      </c>
      <c r="F85" s="44">
        <v>2</v>
      </c>
      <c r="G85" s="34">
        <f>I85+K85+M85+O85+Q85+S85+U85</f>
        <v>1</v>
      </c>
      <c r="H85" s="21">
        <v>43102</v>
      </c>
      <c r="I85" s="18">
        <v>7</v>
      </c>
      <c r="J85" s="21">
        <v>43161</v>
      </c>
      <c r="K85" s="23">
        <v>-1</v>
      </c>
      <c r="L85" s="21">
        <v>43174</v>
      </c>
      <c r="M85" s="23">
        <v>-1</v>
      </c>
      <c r="N85" s="30">
        <v>43200</v>
      </c>
      <c r="O85" s="23">
        <v>-1</v>
      </c>
      <c r="P85" s="30">
        <v>43271</v>
      </c>
      <c r="Q85" s="23">
        <v>-1</v>
      </c>
      <c r="R85" s="30">
        <v>43361</v>
      </c>
      <c r="S85" s="23">
        <v>-1</v>
      </c>
      <c r="T85" s="30">
        <v>43707</v>
      </c>
      <c r="U85" s="23">
        <v>-1</v>
      </c>
      <c r="V85" s="24"/>
      <c r="W85" s="22"/>
      <c r="X85" s="24"/>
      <c r="Y85" s="22"/>
      <c r="Z85" s="24"/>
      <c r="AA85" s="22"/>
      <c r="AB85" s="24"/>
      <c r="AC85" s="22"/>
      <c r="AD85" s="24"/>
      <c r="AE85" s="22"/>
      <c r="AF85" s="24"/>
      <c r="AG85" s="22"/>
      <c r="AH85" s="24"/>
      <c r="AI85" s="22"/>
      <c r="AJ85" s="24"/>
      <c r="AK85" s="22"/>
      <c r="AL85" s="24"/>
      <c r="AM85" s="22"/>
      <c r="AN85" s="24"/>
      <c r="AO85" s="22"/>
      <c r="AP85" s="24"/>
      <c r="AQ85" s="22"/>
      <c r="AR85" s="24"/>
      <c r="AS85" s="22"/>
      <c r="AT85" s="24"/>
      <c r="AU85" s="22"/>
      <c r="AV85" s="24"/>
      <c r="AW85" s="22"/>
      <c r="AX85" s="24"/>
      <c r="AY85" s="22"/>
      <c r="AZ85" s="24"/>
      <c r="BA85" s="22"/>
      <c r="BB85" s="24"/>
      <c r="BC85" s="22"/>
      <c r="BD85" s="24"/>
      <c r="BE85" s="22"/>
      <c r="BF85" s="24"/>
      <c r="BG85" s="22"/>
    </row>
    <row r="86" spans="1:59" x14ac:dyDescent="0.25">
      <c r="A86" s="5" t="s">
        <v>84</v>
      </c>
      <c r="B86" s="8" t="s">
        <v>56</v>
      </c>
      <c r="C86" s="4" t="s">
        <v>157</v>
      </c>
      <c r="D86" s="26" t="s">
        <v>92</v>
      </c>
      <c r="E86" s="43" t="str">
        <f t="shared" si="3"/>
        <v/>
      </c>
      <c r="F86" s="43"/>
      <c r="G86" s="28">
        <f t="shared" si="5"/>
        <v>6</v>
      </c>
      <c r="H86" s="21">
        <v>43102</v>
      </c>
      <c r="I86" s="18">
        <v>8</v>
      </c>
      <c r="J86" s="21">
        <v>43327</v>
      </c>
      <c r="K86" s="23">
        <v>-1</v>
      </c>
      <c r="L86" s="21">
        <v>43328</v>
      </c>
      <c r="M86" s="23">
        <v>-1</v>
      </c>
      <c r="N86" s="24"/>
      <c r="O86" s="22"/>
      <c r="P86" s="24"/>
      <c r="Q86" s="22"/>
      <c r="R86" s="24"/>
      <c r="S86" s="22"/>
      <c r="T86" s="24"/>
      <c r="U86" s="22"/>
      <c r="V86" s="24"/>
      <c r="W86" s="22"/>
      <c r="X86" s="24"/>
      <c r="Y86" s="22"/>
      <c r="Z86" s="24"/>
      <c r="AA86" s="22"/>
      <c r="AB86" s="24"/>
      <c r="AC86" s="22"/>
      <c r="AD86" s="24"/>
      <c r="AE86" s="22"/>
      <c r="AF86" s="24"/>
      <c r="AG86" s="22"/>
      <c r="AH86" s="24"/>
      <c r="AI86" s="22"/>
      <c r="AJ86" s="24"/>
      <c r="AK86" s="22"/>
      <c r="AL86" s="24"/>
      <c r="AM86" s="22"/>
      <c r="AN86" s="24"/>
      <c r="AO86" s="22"/>
      <c r="AP86" s="24"/>
      <c r="AQ86" s="22"/>
      <c r="AR86" s="24"/>
      <c r="AS86" s="22"/>
      <c r="AT86" s="24"/>
      <c r="AU86" s="22"/>
      <c r="AV86" s="24"/>
      <c r="AW86" s="22"/>
      <c r="AX86" s="24"/>
      <c r="AY86" s="22"/>
      <c r="AZ86" s="24"/>
      <c r="BA86" s="22"/>
      <c r="BB86" s="24"/>
      <c r="BC86" s="22"/>
      <c r="BD86" s="24"/>
      <c r="BE86" s="22"/>
      <c r="BF86" s="24"/>
      <c r="BG86" s="22"/>
    </row>
    <row r="87" spans="1:59" x14ac:dyDescent="0.25">
      <c r="A87" s="5" t="s">
        <v>84</v>
      </c>
      <c r="B87" s="8" t="s">
        <v>160</v>
      </c>
      <c r="C87" s="4" t="s">
        <v>161</v>
      </c>
      <c r="D87" s="26"/>
      <c r="E87" s="43" t="str">
        <f t="shared" si="3"/>
        <v/>
      </c>
      <c r="F87" s="43"/>
      <c r="G87" s="28">
        <f t="shared" si="5"/>
        <v>2</v>
      </c>
      <c r="H87" s="21">
        <v>43112</v>
      </c>
      <c r="I87" s="22">
        <v>2</v>
      </c>
      <c r="J87" s="24"/>
      <c r="K87" s="22"/>
      <c r="L87" s="21"/>
      <c r="M87" s="22"/>
      <c r="N87" s="24"/>
      <c r="O87" s="22"/>
      <c r="P87" s="24"/>
      <c r="Q87" s="22"/>
      <c r="R87" s="24"/>
      <c r="S87" s="22"/>
      <c r="T87" s="24"/>
      <c r="U87" s="22"/>
      <c r="V87" s="24"/>
      <c r="W87" s="22"/>
      <c r="X87" s="24"/>
      <c r="Y87" s="22"/>
      <c r="Z87" s="24"/>
      <c r="AA87" s="22"/>
      <c r="AB87" s="24"/>
      <c r="AC87" s="22"/>
      <c r="AD87" s="24"/>
      <c r="AE87" s="22"/>
      <c r="AF87" s="24"/>
      <c r="AG87" s="22"/>
      <c r="AH87" s="24"/>
      <c r="AI87" s="22"/>
      <c r="AJ87" s="24"/>
      <c r="AK87" s="22"/>
      <c r="AL87" s="24"/>
      <c r="AM87" s="22"/>
      <c r="AN87" s="24"/>
      <c r="AO87" s="22"/>
      <c r="AP87" s="24"/>
      <c r="AQ87" s="22"/>
      <c r="AR87" s="24"/>
      <c r="AS87" s="22"/>
      <c r="AT87" s="24"/>
      <c r="AU87" s="22"/>
      <c r="AV87" s="24"/>
      <c r="AW87" s="22"/>
      <c r="AX87" s="24"/>
      <c r="AY87" s="22"/>
      <c r="AZ87" s="24"/>
      <c r="BA87" s="22"/>
      <c r="BB87" s="24"/>
      <c r="BC87" s="22"/>
      <c r="BD87" s="24"/>
      <c r="BE87" s="22"/>
      <c r="BF87" s="24"/>
      <c r="BG87" s="22"/>
    </row>
    <row r="88" spans="1:59" x14ac:dyDescent="0.25">
      <c r="A88" s="5" t="s">
        <v>246</v>
      </c>
      <c r="B88" s="8">
        <v>700009641</v>
      </c>
      <c r="C88" s="4" t="s">
        <v>249</v>
      </c>
      <c r="D88" s="26"/>
      <c r="E88" s="43" t="str">
        <f t="shared" si="3"/>
        <v/>
      </c>
      <c r="F88" s="43"/>
      <c r="G88" s="34">
        <f>I88+K88+M88+O88+Q88+S88+U88+W88+Y88+AA88+AC88+AE88+AG88+AI88+AK88+AM88+AO88+AQ88+AS88+AU88+AW88+AY88</f>
        <v>41</v>
      </c>
      <c r="H88" s="21">
        <v>43151</v>
      </c>
      <c r="I88" s="18">
        <v>5</v>
      </c>
      <c r="J88" s="21">
        <v>43151</v>
      </c>
      <c r="K88" s="23">
        <v>-2</v>
      </c>
      <c r="L88" s="21">
        <v>43171</v>
      </c>
      <c r="M88" s="18">
        <v>6</v>
      </c>
      <c r="N88" s="21">
        <v>43171</v>
      </c>
      <c r="O88" s="23">
        <v>-4</v>
      </c>
      <c r="P88" s="21">
        <v>43355</v>
      </c>
      <c r="Q88" s="23">
        <v>-2</v>
      </c>
      <c r="R88" s="21">
        <v>43363</v>
      </c>
      <c r="S88" s="23">
        <v>20</v>
      </c>
      <c r="T88" s="21">
        <v>43375</v>
      </c>
      <c r="U88" s="23">
        <v>-1</v>
      </c>
      <c r="V88" s="21">
        <v>43390</v>
      </c>
      <c r="W88" s="23">
        <v>-8</v>
      </c>
      <c r="X88" s="21">
        <v>43402</v>
      </c>
      <c r="Y88" s="23">
        <v>-1</v>
      </c>
      <c r="Z88" s="21">
        <v>43405</v>
      </c>
      <c r="AA88" s="23">
        <v>4</v>
      </c>
      <c r="AB88" s="21">
        <v>43536</v>
      </c>
      <c r="AC88" s="23">
        <v>-8</v>
      </c>
      <c r="AD88" s="21">
        <v>43544</v>
      </c>
      <c r="AE88" s="23">
        <v>-4</v>
      </c>
      <c r="AF88" s="21">
        <v>43556</v>
      </c>
      <c r="AG88" s="23">
        <v>-5</v>
      </c>
      <c r="AH88" s="21">
        <v>43558</v>
      </c>
      <c r="AI88" s="23">
        <v>48</v>
      </c>
      <c r="AJ88" s="21">
        <v>43558</v>
      </c>
      <c r="AK88" s="23">
        <v>-5</v>
      </c>
      <c r="AL88" s="21">
        <v>43564</v>
      </c>
      <c r="AM88" s="23">
        <v>-1</v>
      </c>
      <c r="AN88" s="21">
        <v>43572</v>
      </c>
      <c r="AO88" s="23">
        <v>1</v>
      </c>
      <c r="AP88" s="21">
        <v>43593</v>
      </c>
      <c r="AQ88" s="23">
        <v>-8</v>
      </c>
      <c r="AR88" s="21">
        <v>43614</v>
      </c>
      <c r="AS88" s="23">
        <v>-8</v>
      </c>
      <c r="AT88" s="21">
        <v>43630</v>
      </c>
      <c r="AU88" s="23">
        <v>-1</v>
      </c>
      <c r="AV88" s="21">
        <v>43682</v>
      </c>
      <c r="AW88" s="23">
        <v>-1</v>
      </c>
      <c r="AX88" s="21">
        <v>43732</v>
      </c>
      <c r="AY88" s="23">
        <v>16</v>
      </c>
      <c r="AZ88" s="21"/>
      <c r="BA88" s="23"/>
      <c r="BB88" s="21"/>
      <c r="BC88" s="23"/>
      <c r="BD88" s="21"/>
      <c r="BE88" s="23"/>
      <c r="BF88" s="21"/>
      <c r="BG88" s="23"/>
    </row>
    <row r="89" spans="1:59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43" t="str">
        <f t="shared" si="3"/>
        <v/>
      </c>
      <c r="F89" s="43"/>
      <c r="G89" s="28">
        <f t="shared" ref="G89:G131" si="6">I89+K89+M89+O89+Q89+S89</f>
        <v>2</v>
      </c>
      <c r="H89" s="21">
        <v>43151</v>
      </c>
      <c r="I89" s="18">
        <v>2</v>
      </c>
      <c r="J89" s="24"/>
      <c r="K89" s="22"/>
      <c r="L89" s="24"/>
      <c r="M89" s="22"/>
      <c r="N89" s="24"/>
      <c r="O89" s="22"/>
      <c r="P89" s="24"/>
      <c r="Q89" s="22"/>
      <c r="R89" s="24"/>
      <c r="S89" s="22"/>
      <c r="T89" s="24"/>
      <c r="U89" s="22"/>
      <c r="V89" s="24"/>
      <c r="W89" s="22"/>
      <c r="X89" s="24"/>
      <c r="Y89" s="22"/>
      <c r="Z89" s="24"/>
      <c r="AA89" s="22"/>
      <c r="AB89" s="24"/>
      <c r="AC89" s="22"/>
      <c r="AD89" s="24"/>
      <c r="AE89" s="22"/>
      <c r="AF89" s="24"/>
      <c r="AG89" s="22"/>
      <c r="AH89" s="21"/>
      <c r="AI89" s="23"/>
      <c r="AJ89" s="24"/>
      <c r="AK89" s="22"/>
      <c r="AL89" s="24"/>
      <c r="AM89" s="22"/>
      <c r="AN89" s="24"/>
      <c r="AO89" s="22"/>
      <c r="AP89" s="24"/>
      <c r="AQ89" s="22"/>
      <c r="AR89" s="24"/>
      <c r="AS89" s="22"/>
      <c r="AT89" s="24"/>
      <c r="AU89" s="22"/>
      <c r="AV89" s="24"/>
      <c r="AW89" s="22"/>
      <c r="AX89" s="24"/>
      <c r="AY89" s="22"/>
      <c r="AZ89" s="24"/>
      <c r="BA89" s="22"/>
      <c r="BB89" s="24"/>
      <c r="BC89" s="22"/>
      <c r="BD89" s="24"/>
      <c r="BE89" s="22"/>
      <c r="BF89" s="24"/>
      <c r="BG89" s="22"/>
    </row>
    <row r="90" spans="1:59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43" t="str">
        <f t="shared" si="3"/>
        <v/>
      </c>
      <c r="F90" s="43"/>
      <c r="G90" s="28">
        <f t="shared" si="6"/>
        <v>1</v>
      </c>
      <c r="H90" s="21">
        <v>43158</v>
      </c>
      <c r="I90" s="18">
        <v>4</v>
      </c>
      <c r="J90" s="30">
        <v>43158</v>
      </c>
      <c r="K90" s="23">
        <v>-2</v>
      </c>
      <c r="L90" s="30">
        <v>43167</v>
      </c>
      <c r="M90" s="23">
        <v>-1</v>
      </c>
      <c r="N90" s="24"/>
      <c r="O90" s="22"/>
      <c r="P90" s="24"/>
      <c r="Q90" s="22"/>
      <c r="R90" s="24"/>
      <c r="S90" s="22"/>
      <c r="T90" s="24"/>
      <c r="U90" s="22"/>
      <c r="V90" s="24"/>
      <c r="W90" s="22"/>
      <c r="X90" s="24"/>
      <c r="Y90" s="22"/>
      <c r="Z90" s="24"/>
      <c r="AA90" s="22"/>
      <c r="AB90" s="24"/>
      <c r="AC90" s="22"/>
      <c r="AD90" s="24"/>
      <c r="AE90" s="22"/>
      <c r="AF90" s="24"/>
      <c r="AG90" s="22"/>
      <c r="AH90" s="21"/>
      <c r="AI90" s="23"/>
      <c r="AJ90" s="24"/>
      <c r="AK90" s="22"/>
      <c r="AL90" s="24"/>
      <c r="AM90" s="22"/>
      <c r="AN90" s="24"/>
      <c r="AO90" s="22"/>
      <c r="AP90" s="24"/>
      <c r="AQ90" s="22"/>
      <c r="AR90" s="24"/>
      <c r="AS90" s="22"/>
      <c r="AT90" s="24"/>
      <c r="AU90" s="22"/>
      <c r="AV90" s="24"/>
      <c r="AW90" s="22"/>
      <c r="AX90" s="24"/>
      <c r="AY90" s="22"/>
      <c r="AZ90" s="24"/>
      <c r="BA90" s="22"/>
      <c r="BB90" s="24"/>
      <c r="BC90" s="22"/>
      <c r="BD90" s="24"/>
      <c r="BE90" s="22"/>
      <c r="BF90" s="24"/>
      <c r="BG90" s="22"/>
    </row>
    <row r="91" spans="1:59" s="17" customFormat="1" x14ac:dyDescent="0.25">
      <c r="A91" s="5" t="s">
        <v>89</v>
      </c>
      <c r="B91" s="8">
        <v>222635</v>
      </c>
      <c r="C91" s="4" t="s">
        <v>175</v>
      </c>
      <c r="D91" s="26"/>
      <c r="E91" s="43" t="str">
        <f t="shared" si="3"/>
        <v/>
      </c>
      <c r="F91" s="43"/>
      <c r="G91" s="28">
        <f t="shared" si="6"/>
        <v>1</v>
      </c>
      <c r="H91" s="21">
        <v>43158</v>
      </c>
      <c r="I91" s="18">
        <v>1</v>
      </c>
      <c r="J91" s="24"/>
      <c r="K91" s="22"/>
      <c r="L91" s="24"/>
      <c r="M91" s="22"/>
      <c r="N91" s="24"/>
      <c r="O91" s="22"/>
      <c r="P91" s="24"/>
      <c r="Q91" s="22"/>
      <c r="R91" s="24"/>
      <c r="S91" s="22"/>
      <c r="T91" s="24"/>
      <c r="U91" s="22"/>
      <c r="V91" s="24"/>
      <c r="W91" s="22"/>
      <c r="X91" s="24"/>
      <c r="Y91" s="22"/>
      <c r="Z91" s="24"/>
      <c r="AA91" s="22"/>
      <c r="AB91" s="24"/>
      <c r="AC91" s="22"/>
      <c r="AD91" s="24"/>
      <c r="AE91" s="22"/>
      <c r="AF91" s="24"/>
      <c r="AG91" s="22"/>
      <c r="AH91" s="21"/>
      <c r="AI91" s="23"/>
      <c r="AJ91" s="24"/>
      <c r="AK91" s="22"/>
      <c r="AL91" s="24"/>
      <c r="AM91" s="22"/>
      <c r="AN91" s="24"/>
      <c r="AO91" s="22"/>
      <c r="AP91" s="24"/>
      <c r="AQ91" s="22"/>
      <c r="AR91" s="24"/>
      <c r="AS91" s="22"/>
      <c r="AT91" s="24"/>
      <c r="AU91" s="22"/>
      <c r="AV91" s="24"/>
      <c r="AW91" s="22"/>
      <c r="AX91" s="24"/>
      <c r="AY91" s="22"/>
      <c r="AZ91" s="24"/>
      <c r="BA91" s="22"/>
      <c r="BB91" s="24"/>
      <c r="BC91" s="22"/>
      <c r="BD91" s="24"/>
      <c r="BE91" s="22"/>
      <c r="BF91" s="24"/>
      <c r="BG91" s="22"/>
    </row>
    <row r="92" spans="1:59" x14ac:dyDescent="0.25">
      <c r="A92" s="5" t="s">
        <v>89</v>
      </c>
      <c r="B92" s="8" t="s">
        <v>177</v>
      </c>
      <c r="C92" s="4" t="s">
        <v>176</v>
      </c>
      <c r="D92" s="26"/>
      <c r="E92" s="43" t="str">
        <f t="shared" si="3"/>
        <v/>
      </c>
      <c r="F92" s="43"/>
      <c r="G92" s="28">
        <f t="shared" si="6"/>
        <v>1</v>
      </c>
      <c r="H92" s="21">
        <v>43158</v>
      </c>
      <c r="I92" s="18">
        <v>1</v>
      </c>
      <c r="J92" s="24"/>
      <c r="K92" s="22"/>
      <c r="L92" s="24"/>
      <c r="M92" s="22"/>
      <c r="N92" s="24"/>
      <c r="O92" s="22"/>
      <c r="P92" s="24"/>
      <c r="Q92" s="22"/>
      <c r="R92" s="24"/>
      <c r="S92" s="22"/>
      <c r="T92" s="24"/>
      <c r="U92" s="22"/>
      <c r="V92" s="24"/>
      <c r="W92" s="22"/>
      <c r="X92" s="24"/>
      <c r="Y92" s="22"/>
      <c r="Z92" s="24"/>
      <c r="AA92" s="22"/>
      <c r="AB92" s="24"/>
      <c r="AC92" s="22"/>
      <c r="AD92" s="24"/>
      <c r="AE92" s="22"/>
      <c r="AF92" s="24"/>
      <c r="AG92" s="22"/>
      <c r="AH92" s="21"/>
      <c r="AI92" s="23"/>
      <c r="AJ92" s="24"/>
      <c r="AK92" s="22"/>
      <c r="AL92" s="24"/>
      <c r="AM92" s="22"/>
      <c r="AN92" s="24"/>
      <c r="AO92" s="22"/>
      <c r="AP92" s="24"/>
      <c r="AQ92" s="22"/>
      <c r="AR92" s="24"/>
      <c r="AS92" s="22"/>
      <c r="AT92" s="24"/>
      <c r="AU92" s="22"/>
      <c r="AV92" s="24"/>
      <c r="AW92" s="22"/>
      <c r="AX92" s="24"/>
      <c r="AY92" s="22"/>
      <c r="AZ92" s="24"/>
      <c r="BA92" s="22"/>
      <c r="BB92" s="24"/>
      <c r="BC92" s="22"/>
      <c r="BD92" s="24"/>
      <c r="BE92" s="22"/>
      <c r="BF92" s="24"/>
      <c r="BG92" s="22"/>
    </row>
    <row r="93" spans="1:59" x14ac:dyDescent="0.25">
      <c r="A93" s="5" t="s">
        <v>89</v>
      </c>
      <c r="B93" s="8">
        <v>222563</v>
      </c>
      <c r="C93" s="4" t="s">
        <v>178</v>
      </c>
      <c r="D93" s="26"/>
      <c r="E93" s="43" t="str">
        <f t="shared" si="3"/>
        <v/>
      </c>
      <c r="F93" s="43"/>
      <c r="G93" s="28">
        <f t="shared" si="6"/>
        <v>0</v>
      </c>
      <c r="H93" s="21">
        <v>43158</v>
      </c>
      <c r="I93" s="18">
        <v>1</v>
      </c>
      <c r="J93" s="21">
        <v>43158</v>
      </c>
      <c r="K93" s="23">
        <v>-1</v>
      </c>
      <c r="L93" s="24"/>
      <c r="M93" s="22"/>
      <c r="N93" s="24"/>
      <c r="O93" s="22"/>
      <c r="P93" s="24"/>
      <c r="Q93" s="22"/>
      <c r="R93" s="24"/>
      <c r="S93" s="22"/>
      <c r="T93" s="24"/>
      <c r="U93" s="22"/>
      <c r="V93" s="24"/>
      <c r="W93" s="22"/>
      <c r="X93" s="24"/>
      <c r="Y93" s="22"/>
      <c r="Z93" s="24"/>
      <c r="AA93" s="22"/>
      <c r="AB93" s="24"/>
      <c r="AC93" s="22"/>
      <c r="AD93" s="24"/>
      <c r="AE93" s="22"/>
      <c r="AF93" s="24"/>
      <c r="AG93" s="22"/>
      <c r="AH93" s="21"/>
      <c r="AI93" s="23"/>
      <c r="AJ93" s="24"/>
      <c r="AK93" s="22"/>
      <c r="AL93" s="24"/>
      <c r="AM93" s="22"/>
      <c r="AN93" s="24"/>
      <c r="AO93" s="22"/>
      <c r="AP93" s="24"/>
      <c r="AQ93" s="22"/>
      <c r="AR93" s="24"/>
      <c r="AS93" s="22"/>
      <c r="AT93" s="24"/>
      <c r="AU93" s="22"/>
      <c r="AV93" s="24"/>
      <c r="AW93" s="22"/>
      <c r="AX93" s="24"/>
      <c r="AY93" s="22"/>
      <c r="AZ93" s="24"/>
      <c r="BA93" s="22"/>
      <c r="BB93" s="24"/>
      <c r="BC93" s="22"/>
      <c r="BD93" s="24"/>
      <c r="BE93" s="22"/>
      <c r="BF93" s="24"/>
      <c r="BG93" s="22"/>
    </row>
    <row r="94" spans="1:59" x14ac:dyDescent="0.25">
      <c r="A94" s="5" t="s">
        <v>85</v>
      </c>
      <c r="B94" s="3">
        <v>999038882</v>
      </c>
      <c r="C94" s="4" t="s">
        <v>179</v>
      </c>
      <c r="D94" s="26"/>
      <c r="E94" s="43" t="str">
        <f t="shared" si="3"/>
        <v/>
      </c>
      <c r="F94" s="43"/>
      <c r="G94" s="28">
        <f t="shared" si="6"/>
        <v>1</v>
      </c>
      <c r="H94" s="21">
        <v>43160</v>
      </c>
      <c r="I94" s="18">
        <v>1</v>
      </c>
      <c r="J94" s="21"/>
      <c r="K94" s="22"/>
      <c r="L94" s="24"/>
      <c r="M94" s="22"/>
      <c r="N94" s="24"/>
      <c r="O94" s="22"/>
      <c r="P94" s="24"/>
      <c r="Q94" s="22"/>
      <c r="R94" s="24"/>
      <c r="S94" s="22"/>
      <c r="T94" s="24"/>
      <c r="U94" s="22"/>
      <c r="V94" s="24"/>
      <c r="W94" s="22"/>
      <c r="X94" s="24"/>
      <c r="Y94" s="22"/>
      <c r="Z94" s="24"/>
      <c r="AA94" s="22"/>
      <c r="AB94" s="24"/>
      <c r="AC94" s="22"/>
      <c r="AD94" s="24"/>
      <c r="AE94" s="22"/>
      <c r="AF94" s="24"/>
      <c r="AG94" s="22"/>
      <c r="AH94" s="21"/>
      <c r="AI94" s="23"/>
      <c r="AJ94" s="24"/>
      <c r="AK94" s="22"/>
      <c r="AL94" s="24"/>
      <c r="AM94" s="22"/>
      <c r="AN94" s="24"/>
      <c r="AO94" s="22"/>
      <c r="AP94" s="24"/>
      <c r="AQ94" s="22"/>
      <c r="AR94" s="24"/>
      <c r="AS94" s="22"/>
      <c r="AT94" s="24"/>
      <c r="AU94" s="22"/>
      <c r="AV94" s="24"/>
      <c r="AW94" s="22"/>
      <c r="AX94" s="24"/>
      <c r="AY94" s="22"/>
      <c r="AZ94" s="24"/>
      <c r="BA94" s="22"/>
      <c r="BB94" s="24"/>
      <c r="BC94" s="22"/>
      <c r="BD94" s="24"/>
      <c r="BE94" s="22"/>
      <c r="BF94" s="24"/>
      <c r="BG94" s="22"/>
    </row>
    <row r="95" spans="1:59" x14ac:dyDescent="0.25">
      <c r="A95" s="5" t="s">
        <v>81</v>
      </c>
      <c r="B95" s="8" t="s">
        <v>181</v>
      </c>
      <c r="C95" s="4" t="s">
        <v>282</v>
      </c>
      <c r="D95" s="26"/>
      <c r="E95" s="43">
        <f t="shared" ref="E95:E107" si="7">IF(G95-F95&gt;0,0,G95-F95)</f>
        <v>0</v>
      </c>
      <c r="F95" s="43">
        <v>4</v>
      </c>
      <c r="G95" s="34">
        <f>I95+K95+M95+O95+Q95+S95+U95</f>
        <v>4</v>
      </c>
      <c r="H95" s="21">
        <v>43166</v>
      </c>
      <c r="I95" s="18">
        <v>4</v>
      </c>
      <c r="J95" s="21">
        <v>43166</v>
      </c>
      <c r="K95" s="23">
        <v>-4</v>
      </c>
      <c r="L95" s="21">
        <v>43349</v>
      </c>
      <c r="M95" s="22">
        <v>8</v>
      </c>
      <c r="N95" s="21">
        <v>43349</v>
      </c>
      <c r="O95" s="23">
        <v>-2</v>
      </c>
      <c r="P95" s="21">
        <v>43544</v>
      </c>
      <c r="Q95" s="23">
        <v>-4</v>
      </c>
      <c r="R95" s="21">
        <v>43558</v>
      </c>
      <c r="S95" s="23">
        <v>1</v>
      </c>
      <c r="T95" s="21">
        <v>43732</v>
      </c>
      <c r="U95" s="23">
        <v>1</v>
      </c>
      <c r="V95" s="24"/>
      <c r="W95" s="22"/>
      <c r="X95" s="24"/>
      <c r="Y95" s="22"/>
      <c r="Z95" s="24"/>
      <c r="AA95" s="22"/>
      <c r="AB95" s="24"/>
      <c r="AC95" s="22"/>
      <c r="AD95" s="24"/>
      <c r="AE95" s="22"/>
      <c r="AF95" s="24"/>
      <c r="AG95" s="22"/>
      <c r="AH95" s="21"/>
      <c r="AI95" s="23"/>
      <c r="AJ95" s="24"/>
      <c r="AK95" s="22"/>
      <c r="AL95" s="24"/>
      <c r="AM95" s="22"/>
      <c r="AN95" s="24"/>
      <c r="AO95" s="22"/>
      <c r="AP95" s="24"/>
      <c r="AQ95" s="22"/>
      <c r="AR95" s="24"/>
      <c r="AS95" s="22"/>
      <c r="AT95" s="24"/>
      <c r="AU95" s="22"/>
      <c r="AV95" s="24"/>
      <c r="AW95" s="22"/>
      <c r="AX95" s="24"/>
      <c r="AY95" s="22"/>
      <c r="AZ95" s="24"/>
      <c r="BA95" s="22"/>
      <c r="BB95" s="24"/>
      <c r="BC95" s="22"/>
      <c r="BD95" s="24"/>
      <c r="BE95" s="22"/>
      <c r="BF95" s="24"/>
      <c r="BG95" s="22"/>
    </row>
    <row r="96" spans="1:59" x14ac:dyDescent="0.25">
      <c r="A96" s="5" t="s">
        <v>84</v>
      </c>
      <c r="B96" s="8">
        <v>700000254</v>
      </c>
      <c r="C96" s="4" t="s">
        <v>283</v>
      </c>
      <c r="D96" s="26"/>
      <c r="E96" s="43">
        <f t="shared" si="7"/>
        <v>0</v>
      </c>
      <c r="F96" s="43">
        <v>8</v>
      </c>
      <c r="G96" s="28">
        <f t="shared" si="6"/>
        <v>8</v>
      </c>
      <c r="H96" s="21">
        <v>43166</v>
      </c>
      <c r="I96" s="18">
        <v>8</v>
      </c>
      <c r="J96" s="21">
        <v>43166</v>
      </c>
      <c r="K96" s="23">
        <v>-8</v>
      </c>
      <c r="L96" s="21">
        <v>43312</v>
      </c>
      <c r="M96" s="22">
        <v>16</v>
      </c>
      <c r="N96" s="21">
        <v>43318</v>
      </c>
      <c r="O96" s="23">
        <v>-8</v>
      </c>
      <c r="P96" s="21">
        <v>43544</v>
      </c>
      <c r="Q96" s="23">
        <v>-8</v>
      </c>
      <c r="R96" s="21">
        <v>43558</v>
      </c>
      <c r="S96" s="23">
        <v>8</v>
      </c>
      <c r="T96" s="24"/>
      <c r="U96" s="22"/>
      <c r="V96" s="24"/>
      <c r="W96" s="22"/>
      <c r="X96" s="24"/>
      <c r="Y96" s="22"/>
      <c r="Z96" s="24"/>
      <c r="AA96" s="22"/>
      <c r="AB96" s="24"/>
      <c r="AC96" s="22"/>
      <c r="AD96" s="24"/>
      <c r="AE96" s="22"/>
      <c r="AF96" s="24"/>
      <c r="AG96" s="22"/>
      <c r="AH96" s="24"/>
      <c r="AI96" s="22"/>
      <c r="AJ96" s="24"/>
      <c r="AK96" s="22"/>
      <c r="AL96" s="24"/>
      <c r="AM96" s="22"/>
      <c r="AN96" s="24"/>
      <c r="AO96" s="22"/>
      <c r="AP96" s="24"/>
      <c r="AQ96" s="22"/>
      <c r="AR96" s="24"/>
      <c r="AS96" s="22"/>
      <c r="AT96" s="24"/>
      <c r="AU96" s="22"/>
      <c r="AV96" s="24"/>
      <c r="AW96" s="22"/>
      <c r="AX96" s="24"/>
      <c r="AY96" s="22"/>
      <c r="AZ96" s="24"/>
      <c r="BA96" s="22"/>
      <c r="BB96" s="24"/>
      <c r="BC96" s="22"/>
      <c r="BD96" s="24"/>
      <c r="BE96" s="22"/>
      <c r="BF96" s="24"/>
      <c r="BG96" s="22"/>
    </row>
    <row r="97" spans="1:59" x14ac:dyDescent="0.25">
      <c r="A97" s="5" t="s">
        <v>81</v>
      </c>
      <c r="B97" s="8" t="s">
        <v>184</v>
      </c>
      <c r="C97" s="4" t="s">
        <v>182</v>
      </c>
      <c r="D97" s="26"/>
      <c r="E97" s="43">
        <f t="shared" si="7"/>
        <v>0</v>
      </c>
      <c r="F97" s="43">
        <v>4</v>
      </c>
      <c r="G97" s="28">
        <f t="shared" si="6"/>
        <v>4</v>
      </c>
      <c r="H97" s="21">
        <v>43166</v>
      </c>
      <c r="I97" s="18">
        <v>2</v>
      </c>
      <c r="J97" s="21">
        <v>43166</v>
      </c>
      <c r="K97" s="23">
        <v>-2</v>
      </c>
      <c r="L97" s="21">
        <v>43349</v>
      </c>
      <c r="M97" s="22">
        <v>8</v>
      </c>
      <c r="N97" s="21">
        <v>43349</v>
      </c>
      <c r="O97" s="23">
        <v>-2</v>
      </c>
      <c r="P97" s="21">
        <v>43544</v>
      </c>
      <c r="Q97" s="23">
        <v>-4</v>
      </c>
      <c r="R97" s="21">
        <v>43558</v>
      </c>
      <c r="S97" s="23">
        <v>2</v>
      </c>
      <c r="T97" s="24"/>
      <c r="U97" s="22"/>
      <c r="V97" s="24"/>
      <c r="W97" s="22"/>
      <c r="X97" s="24"/>
      <c r="Y97" s="22"/>
      <c r="Z97" s="24"/>
      <c r="AA97" s="22"/>
      <c r="AB97" s="24"/>
      <c r="AC97" s="22"/>
      <c r="AD97" s="24"/>
      <c r="AE97" s="22"/>
      <c r="AF97" s="24"/>
      <c r="AG97" s="22"/>
      <c r="AH97" s="24"/>
      <c r="AI97" s="22"/>
      <c r="AJ97" s="24"/>
      <c r="AK97" s="22"/>
      <c r="AL97" s="24"/>
      <c r="AM97" s="22"/>
      <c r="AN97" s="24"/>
      <c r="AO97" s="22"/>
      <c r="AP97" s="24"/>
      <c r="AQ97" s="22"/>
      <c r="AR97" s="24"/>
      <c r="AS97" s="22"/>
      <c r="AT97" s="24"/>
      <c r="AU97" s="22"/>
      <c r="AV97" s="24"/>
      <c r="AW97" s="22"/>
      <c r="AX97" s="24"/>
      <c r="AY97" s="22"/>
      <c r="AZ97" s="24"/>
      <c r="BA97" s="22"/>
      <c r="BB97" s="24"/>
      <c r="BC97" s="22"/>
      <c r="BD97" s="24"/>
      <c r="BE97" s="22"/>
      <c r="BF97" s="24"/>
      <c r="BG97" s="22"/>
    </row>
    <row r="98" spans="1:59" x14ac:dyDescent="0.25">
      <c r="A98" s="5" t="s">
        <v>84</v>
      </c>
      <c r="B98" s="8" t="s">
        <v>185</v>
      </c>
      <c r="C98" s="4" t="s">
        <v>183</v>
      </c>
      <c r="D98" s="26"/>
      <c r="E98" s="43">
        <f t="shared" si="7"/>
        <v>0</v>
      </c>
      <c r="F98" s="43">
        <v>2</v>
      </c>
      <c r="G98" s="28">
        <f t="shared" si="6"/>
        <v>2</v>
      </c>
      <c r="H98" s="21">
        <v>43166</v>
      </c>
      <c r="I98" s="18">
        <v>2</v>
      </c>
      <c r="J98" s="21">
        <v>43319</v>
      </c>
      <c r="K98" s="23">
        <v>-2</v>
      </c>
      <c r="L98" s="21">
        <v>43544</v>
      </c>
      <c r="M98" s="22">
        <v>2</v>
      </c>
      <c r="N98" s="21">
        <v>43544</v>
      </c>
      <c r="O98" s="23">
        <v>-2</v>
      </c>
      <c r="P98" s="21">
        <v>43558</v>
      </c>
      <c r="Q98" s="22">
        <v>2</v>
      </c>
      <c r="R98" s="21"/>
      <c r="S98" s="23"/>
      <c r="T98" s="24"/>
      <c r="U98" s="22"/>
      <c r="V98" s="24"/>
      <c r="W98" s="22"/>
      <c r="X98" s="24"/>
      <c r="Y98" s="22"/>
      <c r="Z98" s="24"/>
      <c r="AA98" s="22"/>
      <c r="AB98" s="24"/>
      <c r="AC98" s="22"/>
      <c r="AD98" s="24"/>
      <c r="AE98" s="22"/>
      <c r="AF98" s="24"/>
      <c r="AG98" s="22"/>
      <c r="AH98" s="24"/>
      <c r="AI98" s="22"/>
      <c r="AJ98" s="24"/>
      <c r="AK98" s="22"/>
      <c r="AL98" s="24"/>
      <c r="AM98" s="22"/>
      <c r="AN98" s="24"/>
      <c r="AO98" s="22"/>
      <c r="AP98" s="24"/>
      <c r="AQ98" s="22"/>
      <c r="AR98" s="24"/>
      <c r="AS98" s="22"/>
      <c r="AT98" s="24"/>
      <c r="AU98" s="22"/>
      <c r="AV98" s="24"/>
      <c r="AW98" s="22"/>
      <c r="AX98" s="24"/>
      <c r="AY98" s="22"/>
      <c r="AZ98" s="24"/>
      <c r="BA98" s="22"/>
      <c r="BB98" s="24"/>
      <c r="BC98" s="22"/>
      <c r="BD98" s="24"/>
      <c r="BE98" s="22"/>
      <c r="BF98" s="24"/>
      <c r="BG98" s="22"/>
    </row>
    <row r="99" spans="1:59" x14ac:dyDescent="0.25">
      <c r="A99" s="5"/>
      <c r="B99" s="31">
        <v>201000174</v>
      </c>
      <c r="C99" s="32" t="s">
        <v>187</v>
      </c>
      <c r="D99" s="26"/>
      <c r="E99" s="43">
        <f t="shared" si="7"/>
        <v>0</v>
      </c>
      <c r="F99" s="43">
        <v>1</v>
      </c>
      <c r="G99" s="28">
        <f t="shared" si="6"/>
        <v>1</v>
      </c>
      <c r="H99" s="21">
        <v>43166</v>
      </c>
      <c r="I99" s="18">
        <v>1</v>
      </c>
      <c r="J99" s="21">
        <v>43166</v>
      </c>
      <c r="K99" s="23">
        <v>-1</v>
      </c>
      <c r="L99" s="21">
        <v>43521</v>
      </c>
      <c r="M99" s="18">
        <v>1</v>
      </c>
      <c r="N99" s="21">
        <v>43544</v>
      </c>
      <c r="O99" s="22">
        <v>1</v>
      </c>
      <c r="P99" s="21">
        <v>43544</v>
      </c>
      <c r="Q99" s="23">
        <v>-1</v>
      </c>
      <c r="R99" s="21"/>
      <c r="S99" s="23"/>
      <c r="T99" s="24"/>
      <c r="U99" s="22"/>
      <c r="V99" s="24"/>
      <c r="W99" s="22"/>
      <c r="X99" s="24"/>
      <c r="Y99" s="22"/>
      <c r="Z99" s="24"/>
      <c r="AA99" s="22"/>
      <c r="AB99" s="24"/>
      <c r="AC99" s="22"/>
      <c r="AD99" s="24"/>
      <c r="AE99" s="22"/>
      <c r="AF99" s="24"/>
      <c r="AG99" s="22"/>
      <c r="AH99" s="24"/>
      <c r="AI99" s="22"/>
      <c r="AJ99" s="24"/>
      <c r="AK99" s="22"/>
      <c r="AL99" s="24"/>
      <c r="AM99" s="22"/>
      <c r="AN99" s="24"/>
      <c r="AO99" s="22"/>
      <c r="AP99" s="24"/>
      <c r="AQ99" s="22"/>
      <c r="AR99" s="24"/>
      <c r="AS99" s="22"/>
      <c r="AT99" s="24"/>
      <c r="AU99" s="22"/>
      <c r="AV99" s="24"/>
      <c r="AW99" s="22"/>
      <c r="AX99" s="24"/>
      <c r="AY99" s="22"/>
      <c r="AZ99" s="24"/>
      <c r="BA99" s="22"/>
      <c r="BB99" s="24"/>
      <c r="BC99" s="22"/>
      <c r="BD99" s="24"/>
      <c r="BE99" s="22"/>
      <c r="BF99" s="24"/>
      <c r="BG99" s="22"/>
    </row>
    <row r="100" spans="1:59" x14ac:dyDescent="0.25">
      <c r="A100" s="5"/>
      <c r="B100" s="8">
        <v>201000281</v>
      </c>
      <c r="C100" s="4" t="s">
        <v>188</v>
      </c>
      <c r="D100" s="26"/>
      <c r="E100" s="43">
        <f t="shared" si="7"/>
        <v>0</v>
      </c>
      <c r="F100" s="43">
        <v>1</v>
      </c>
      <c r="G100" s="28">
        <f t="shared" si="6"/>
        <v>1</v>
      </c>
      <c r="H100" s="21">
        <v>43166</v>
      </c>
      <c r="I100" s="18">
        <v>1</v>
      </c>
      <c r="J100" s="21">
        <v>43166</v>
      </c>
      <c r="K100" s="23">
        <v>-1</v>
      </c>
      <c r="L100" s="21">
        <v>43521</v>
      </c>
      <c r="M100" s="18">
        <v>1</v>
      </c>
      <c r="N100" s="21">
        <v>43544</v>
      </c>
      <c r="O100" s="22">
        <v>1</v>
      </c>
      <c r="P100" s="21">
        <v>43544</v>
      </c>
      <c r="Q100" s="23">
        <v>-1</v>
      </c>
      <c r="R100" s="21"/>
      <c r="S100" s="23"/>
      <c r="T100" s="24"/>
      <c r="U100" s="22"/>
      <c r="V100" s="24"/>
      <c r="W100" s="22"/>
      <c r="X100" s="24"/>
      <c r="Y100" s="22"/>
      <c r="Z100" s="24"/>
      <c r="AA100" s="22"/>
      <c r="AB100" s="24"/>
      <c r="AC100" s="22"/>
      <c r="AD100" s="24"/>
      <c r="AE100" s="22"/>
      <c r="AF100" s="24"/>
      <c r="AG100" s="22"/>
      <c r="AH100" s="24"/>
      <c r="AI100" s="22"/>
      <c r="AJ100" s="24"/>
      <c r="AK100" s="22"/>
      <c r="AL100" s="24"/>
      <c r="AM100" s="22"/>
      <c r="AN100" s="24"/>
      <c r="AO100" s="22"/>
      <c r="AP100" s="24"/>
      <c r="AQ100" s="22"/>
      <c r="AR100" s="24"/>
      <c r="AS100" s="22"/>
      <c r="AT100" s="24"/>
      <c r="AU100" s="22"/>
      <c r="AV100" s="24"/>
      <c r="AW100" s="22"/>
      <c r="AX100" s="24"/>
      <c r="AY100" s="22"/>
      <c r="AZ100" s="24"/>
      <c r="BA100" s="22"/>
      <c r="BB100" s="24"/>
      <c r="BC100" s="22"/>
      <c r="BD100" s="24"/>
      <c r="BE100" s="22"/>
      <c r="BF100" s="24"/>
      <c r="BG100" s="22"/>
    </row>
    <row r="101" spans="1:59" x14ac:dyDescent="0.25">
      <c r="A101" s="5"/>
      <c r="B101" s="8">
        <v>700002642</v>
      </c>
      <c r="C101" s="4" t="s">
        <v>189</v>
      </c>
      <c r="D101" s="26"/>
      <c r="E101" s="43">
        <f t="shared" si="7"/>
        <v>0</v>
      </c>
      <c r="F101" s="43">
        <v>1</v>
      </c>
      <c r="G101" s="28">
        <f t="shared" si="6"/>
        <v>1</v>
      </c>
      <c r="H101" s="21">
        <v>43166</v>
      </c>
      <c r="I101" s="18">
        <v>1</v>
      </c>
      <c r="J101" s="21">
        <v>43166</v>
      </c>
      <c r="K101" s="23">
        <v>-1</v>
      </c>
      <c r="L101" s="21">
        <v>43521</v>
      </c>
      <c r="M101" s="18">
        <v>1</v>
      </c>
      <c r="N101" s="21">
        <v>43544</v>
      </c>
      <c r="O101" s="22">
        <v>1</v>
      </c>
      <c r="P101" s="21">
        <v>43544</v>
      </c>
      <c r="Q101" s="23">
        <v>-1</v>
      </c>
      <c r="R101" s="21"/>
      <c r="S101" s="23"/>
      <c r="T101" s="24"/>
      <c r="U101" s="22"/>
      <c r="V101" s="24"/>
      <c r="W101" s="22"/>
      <c r="X101" s="24"/>
      <c r="Y101" s="22"/>
      <c r="Z101" s="24"/>
      <c r="AA101" s="22"/>
      <c r="AB101" s="24"/>
      <c r="AC101" s="22"/>
      <c r="AD101" s="24"/>
      <c r="AE101" s="22"/>
      <c r="AF101" s="24"/>
      <c r="AG101" s="22"/>
      <c r="AH101" s="24"/>
      <c r="AI101" s="22"/>
      <c r="AJ101" s="24"/>
      <c r="AK101" s="22"/>
      <c r="AL101" s="24"/>
      <c r="AM101" s="22"/>
      <c r="AN101" s="24"/>
      <c r="AO101" s="22"/>
      <c r="AP101" s="24"/>
      <c r="AQ101" s="22"/>
      <c r="AR101" s="24"/>
      <c r="AS101" s="22"/>
      <c r="AT101" s="24"/>
      <c r="AU101" s="22"/>
      <c r="AV101" s="24"/>
      <c r="AW101" s="22"/>
      <c r="AX101" s="24"/>
      <c r="AY101" s="22"/>
      <c r="AZ101" s="24"/>
      <c r="BA101" s="22"/>
      <c r="BB101" s="24"/>
      <c r="BC101" s="22"/>
      <c r="BD101" s="24"/>
      <c r="BE101" s="22"/>
      <c r="BF101" s="24"/>
      <c r="BG101" s="22"/>
    </row>
    <row r="102" spans="1:59" x14ac:dyDescent="0.25">
      <c r="A102" s="5" t="s">
        <v>83</v>
      </c>
      <c r="B102" s="8">
        <v>186002457</v>
      </c>
      <c r="C102" s="32" t="s">
        <v>191</v>
      </c>
      <c r="D102" s="26"/>
      <c r="E102" s="43">
        <f t="shared" si="7"/>
        <v>0</v>
      </c>
      <c r="F102" s="43">
        <v>2</v>
      </c>
      <c r="G102" s="34">
        <f t="shared" si="6"/>
        <v>2</v>
      </c>
      <c r="H102" s="21">
        <v>43166</v>
      </c>
      <c r="I102" s="18">
        <v>1</v>
      </c>
      <c r="J102" s="21">
        <v>43166</v>
      </c>
      <c r="K102" s="23">
        <v>-1</v>
      </c>
      <c r="L102" s="21">
        <v>43375</v>
      </c>
      <c r="M102" s="23">
        <v>4</v>
      </c>
      <c r="N102" s="21">
        <v>43375</v>
      </c>
      <c r="O102" s="23">
        <v>-1</v>
      </c>
      <c r="P102" s="21">
        <v>43531</v>
      </c>
      <c r="Q102" s="23">
        <v>-1</v>
      </c>
      <c r="R102" s="21"/>
      <c r="S102" s="23"/>
      <c r="T102" s="24"/>
      <c r="U102" s="22"/>
      <c r="V102" s="24"/>
      <c r="W102" s="22"/>
      <c r="X102" s="24"/>
      <c r="Y102" s="22"/>
      <c r="Z102" s="24"/>
      <c r="AA102" s="22"/>
      <c r="AB102" s="24"/>
      <c r="AC102" s="22"/>
      <c r="AD102" s="24"/>
      <c r="AE102" s="22"/>
      <c r="AF102" s="24"/>
      <c r="AG102" s="22"/>
      <c r="AH102" s="24"/>
      <c r="AI102" s="22"/>
      <c r="AJ102" s="24"/>
      <c r="AK102" s="22"/>
      <c r="AL102" s="24"/>
      <c r="AM102" s="22"/>
      <c r="AN102" s="24"/>
      <c r="AO102" s="22"/>
      <c r="AP102" s="24"/>
      <c r="AQ102" s="22"/>
      <c r="AR102" s="24"/>
      <c r="AS102" s="22"/>
      <c r="AT102" s="24"/>
      <c r="AU102" s="22"/>
      <c r="AV102" s="24"/>
      <c r="AW102" s="22"/>
      <c r="AX102" s="24"/>
      <c r="AY102" s="22"/>
      <c r="AZ102" s="24"/>
      <c r="BA102" s="22"/>
      <c r="BB102" s="24"/>
      <c r="BC102" s="22"/>
      <c r="BD102" s="24"/>
      <c r="BE102" s="22"/>
      <c r="BF102" s="24"/>
      <c r="BG102" s="22"/>
    </row>
    <row r="103" spans="1:59" x14ac:dyDescent="0.25">
      <c r="A103" s="5" t="s">
        <v>83</v>
      </c>
      <c r="B103" s="8">
        <v>186005827</v>
      </c>
      <c r="C103" s="4" t="s">
        <v>192</v>
      </c>
      <c r="D103" s="26"/>
      <c r="E103" s="43">
        <f t="shared" si="7"/>
        <v>0</v>
      </c>
      <c r="F103" s="43">
        <v>2</v>
      </c>
      <c r="G103" s="34">
        <f t="shared" si="6"/>
        <v>3</v>
      </c>
      <c r="H103" s="21">
        <v>43166</v>
      </c>
      <c r="I103" s="18">
        <v>1</v>
      </c>
      <c r="J103" s="21">
        <v>43166</v>
      </c>
      <c r="K103" s="23">
        <v>-1</v>
      </c>
      <c r="L103" s="21">
        <v>43375</v>
      </c>
      <c r="M103" s="23">
        <v>2</v>
      </c>
      <c r="N103" s="21">
        <v>43375</v>
      </c>
      <c r="O103" s="23">
        <v>-1</v>
      </c>
      <c r="P103" s="21">
        <v>43544</v>
      </c>
      <c r="Q103" s="22">
        <v>2</v>
      </c>
      <c r="R103" s="21"/>
      <c r="S103" s="23"/>
      <c r="T103" s="24"/>
      <c r="U103" s="22"/>
      <c r="V103" s="24"/>
      <c r="W103" s="22"/>
      <c r="X103" s="24"/>
      <c r="Y103" s="22"/>
      <c r="Z103" s="24"/>
      <c r="AA103" s="22"/>
      <c r="AB103" s="24"/>
      <c r="AC103" s="22"/>
      <c r="AD103" s="24"/>
      <c r="AE103" s="22"/>
      <c r="AF103" s="24"/>
      <c r="AG103" s="22"/>
      <c r="AH103" s="24"/>
      <c r="AI103" s="22"/>
      <c r="AJ103" s="24"/>
      <c r="AK103" s="22"/>
      <c r="AL103" s="24"/>
      <c r="AM103" s="22"/>
      <c r="AN103" s="24"/>
      <c r="AO103" s="22"/>
      <c r="AP103" s="24"/>
      <c r="AQ103" s="22"/>
      <c r="AR103" s="24"/>
      <c r="AS103" s="22"/>
      <c r="AT103" s="24"/>
      <c r="AU103" s="22"/>
      <c r="AV103" s="24"/>
      <c r="AW103" s="22"/>
      <c r="AX103" s="24"/>
      <c r="AY103" s="22"/>
      <c r="AZ103" s="24"/>
      <c r="BA103" s="22"/>
      <c r="BB103" s="24"/>
      <c r="BC103" s="22"/>
      <c r="BD103" s="24"/>
      <c r="BE103" s="22"/>
      <c r="BF103" s="24"/>
      <c r="BG103" s="22"/>
    </row>
    <row r="104" spans="1:59" x14ac:dyDescent="0.25">
      <c r="A104" s="5" t="s">
        <v>83</v>
      </c>
      <c r="B104" s="8">
        <v>186002127</v>
      </c>
      <c r="C104" s="4" t="s">
        <v>193</v>
      </c>
      <c r="D104" s="26"/>
      <c r="E104" s="43">
        <f t="shared" si="7"/>
        <v>0</v>
      </c>
      <c r="F104" s="43">
        <v>2</v>
      </c>
      <c r="G104" s="34">
        <f>I104+K104+M104+O104+Q104+S104+U104</f>
        <v>2</v>
      </c>
      <c r="H104" s="21">
        <v>43166</v>
      </c>
      <c r="I104" s="18">
        <v>1</v>
      </c>
      <c r="J104" s="21">
        <v>43166</v>
      </c>
      <c r="K104" s="23">
        <v>-1</v>
      </c>
      <c r="L104" s="21">
        <v>43375</v>
      </c>
      <c r="M104" s="23">
        <v>2</v>
      </c>
      <c r="N104" s="21">
        <v>43531</v>
      </c>
      <c r="O104" s="23">
        <v>-1</v>
      </c>
      <c r="P104" s="21">
        <v>43563</v>
      </c>
      <c r="Q104" s="22">
        <v>1</v>
      </c>
      <c r="R104" s="21">
        <v>43664</v>
      </c>
      <c r="S104" s="23">
        <v>-1</v>
      </c>
      <c r="T104" s="21">
        <v>43732</v>
      </c>
      <c r="U104" s="23">
        <v>1</v>
      </c>
      <c r="V104" s="24"/>
      <c r="W104" s="22"/>
      <c r="X104" s="24"/>
      <c r="Y104" s="22"/>
      <c r="Z104" s="24"/>
      <c r="AA104" s="22"/>
      <c r="AB104" s="24"/>
      <c r="AC104" s="22"/>
      <c r="AD104" s="24"/>
      <c r="AE104" s="22"/>
      <c r="AF104" s="24"/>
      <c r="AG104" s="22"/>
      <c r="AH104" s="24"/>
      <c r="AI104" s="22"/>
      <c r="AJ104" s="24"/>
      <c r="AK104" s="22"/>
      <c r="AL104" s="24"/>
      <c r="AM104" s="22"/>
      <c r="AN104" s="24"/>
      <c r="AO104" s="22"/>
      <c r="AP104" s="24"/>
      <c r="AQ104" s="22"/>
      <c r="AR104" s="24"/>
      <c r="AS104" s="22"/>
      <c r="AT104" s="24"/>
      <c r="AU104" s="22"/>
      <c r="AV104" s="24"/>
      <c r="AW104" s="22"/>
      <c r="AX104" s="24"/>
      <c r="AY104" s="22"/>
      <c r="AZ104" s="24"/>
      <c r="BA104" s="22"/>
      <c r="BB104" s="24"/>
      <c r="BC104" s="22"/>
      <c r="BD104" s="24"/>
      <c r="BE104" s="22"/>
      <c r="BF104" s="24"/>
      <c r="BG104" s="22"/>
    </row>
    <row r="105" spans="1:59" x14ac:dyDescent="0.25">
      <c r="A105" s="5" t="s">
        <v>83</v>
      </c>
      <c r="B105" s="8">
        <v>186002128</v>
      </c>
      <c r="C105" s="4" t="s">
        <v>194</v>
      </c>
      <c r="D105" s="26"/>
      <c r="E105" s="43">
        <f t="shared" si="7"/>
        <v>0</v>
      </c>
      <c r="F105" s="43">
        <v>2</v>
      </c>
      <c r="G105" s="34">
        <f>I105+K105+M105+O105+Q105+S105+U105</f>
        <v>2</v>
      </c>
      <c r="H105" s="21">
        <v>43166</v>
      </c>
      <c r="I105" s="18">
        <v>1</v>
      </c>
      <c r="J105" s="21">
        <v>43166</v>
      </c>
      <c r="K105" s="23">
        <v>-1</v>
      </c>
      <c r="L105" s="21">
        <v>43375</v>
      </c>
      <c r="M105" s="22">
        <v>2</v>
      </c>
      <c r="N105" s="21">
        <v>43531</v>
      </c>
      <c r="O105" s="23">
        <v>-1</v>
      </c>
      <c r="P105" s="21">
        <v>43572</v>
      </c>
      <c r="Q105" s="22">
        <v>1</v>
      </c>
      <c r="R105" s="21">
        <v>43664</v>
      </c>
      <c r="S105" s="23">
        <v>-1</v>
      </c>
      <c r="T105" s="21">
        <v>43732</v>
      </c>
      <c r="U105" s="23">
        <v>1</v>
      </c>
      <c r="V105" s="24"/>
      <c r="W105" s="22"/>
      <c r="X105" s="24"/>
      <c r="Y105" s="22"/>
      <c r="Z105" s="24"/>
      <c r="AA105" s="22"/>
      <c r="AB105" s="24"/>
      <c r="AC105" s="22"/>
      <c r="AD105" s="24"/>
      <c r="AE105" s="22"/>
      <c r="AF105" s="24"/>
      <c r="AG105" s="22"/>
      <c r="AH105" s="24"/>
      <c r="AI105" s="22"/>
      <c r="AJ105" s="24"/>
      <c r="AK105" s="22"/>
      <c r="AL105" s="24"/>
      <c r="AM105" s="22"/>
      <c r="AN105" s="24"/>
      <c r="AO105" s="22"/>
      <c r="AP105" s="24"/>
      <c r="AQ105" s="22"/>
      <c r="AR105" s="24"/>
      <c r="AS105" s="22"/>
      <c r="AT105" s="24"/>
      <c r="AU105" s="22"/>
      <c r="AV105" s="24"/>
      <c r="AW105" s="22"/>
      <c r="AX105" s="24"/>
      <c r="AY105" s="22"/>
      <c r="AZ105" s="24"/>
      <c r="BA105" s="22"/>
      <c r="BB105" s="24"/>
      <c r="BC105" s="22"/>
      <c r="BD105" s="24"/>
      <c r="BE105" s="22"/>
      <c r="BF105" s="24"/>
      <c r="BG105" s="22"/>
    </row>
    <row r="106" spans="1:59" x14ac:dyDescent="0.25">
      <c r="A106" s="5" t="s">
        <v>84</v>
      </c>
      <c r="B106" s="8">
        <v>186003031</v>
      </c>
      <c r="C106" s="4" t="s">
        <v>195</v>
      </c>
      <c r="D106" s="26"/>
      <c r="E106" s="43">
        <f t="shared" si="7"/>
        <v>0</v>
      </c>
      <c r="F106" s="43">
        <v>24</v>
      </c>
      <c r="G106" s="34">
        <f>I106+K106+M106+O106+Q106+S106+U106+W106</f>
        <v>24</v>
      </c>
      <c r="H106" s="21">
        <v>43166</v>
      </c>
      <c r="I106" s="18">
        <v>30</v>
      </c>
      <c r="J106" s="21">
        <v>43166</v>
      </c>
      <c r="K106" s="23">
        <v>-20</v>
      </c>
      <c r="L106" s="21">
        <v>43214</v>
      </c>
      <c r="M106" s="22">
        <v>10</v>
      </c>
      <c r="N106" s="21">
        <v>43243</v>
      </c>
      <c r="O106" s="23">
        <v>-4</v>
      </c>
      <c r="P106" s="21">
        <v>43467</v>
      </c>
      <c r="Q106" s="23">
        <v>-1</v>
      </c>
      <c r="R106" s="21">
        <v>43544</v>
      </c>
      <c r="S106" s="23">
        <v>9</v>
      </c>
      <c r="T106" s="21">
        <v>43656</v>
      </c>
      <c r="U106" s="23">
        <v>-2</v>
      </c>
      <c r="V106" s="30">
        <v>43732</v>
      </c>
      <c r="W106" s="22">
        <v>2</v>
      </c>
      <c r="X106" s="24"/>
      <c r="Y106" s="22"/>
      <c r="Z106" s="24"/>
      <c r="AA106" s="22"/>
      <c r="AB106" s="24"/>
      <c r="AC106" s="22"/>
      <c r="AD106" s="24"/>
      <c r="AE106" s="22"/>
      <c r="AF106" s="24"/>
      <c r="AG106" s="22"/>
      <c r="AH106" s="24"/>
      <c r="AI106" s="22"/>
      <c r="AJ106" s="24"/>
      <c r="AK106" s="22"/>
      <c r="AL106" s="24"/>
      <c r="AM106" s="22"/>
      <c r="AN106" s="24"/>
      <c r="AO106" s="22"/>
      <c r="AP106" s="24"/>
      <c r="AQ106" s="22"/>
      <c r="AR106" s="24"/>
      <c r="AS106" s="22"/>
      <c r="AT106" s="24"/>
      <c r="AU106" s="22"/>
      <c r="AV106" s="24"/>
      <c r="AW106" s="22"/>
      <c r="AX106" s="24"/>
      <c r="AY106" s="22"/>
      <c r="AZ106" s="24"/>
      <c r="BA106" s="22"/>
      <c r="BB106" s="24"/>
      <c r="BC106" s="22"/>
      <c r="BD106" s="24"/>
      <c r="BE106" s="22"/>
      <c r="BF106" s="24"/>
      <c r="BG106" s="22"/>
    </row>
    <row r="107" spans="1:59" x14ac:dyDescent="0.25">
      <c r="A107" s="5"/>
      <c r="B107" s="8">
        <v>700003741</v>
      </c>
      <c r="C107" s="4" t="s">
        <v>284</v>
      </c>
      <c r="D107" s="26" t="s">
        <v>285</v>
      </c>
      <c r="E107" s="43">
        <f t="shared" si="7"/>
        <v>0</v>
      </c>
      <c r="F107" s="43">
        <v>6</v>
      </c>
      <c r="G107" s="28">
        <f t="shared" si="6"/>
        <v>7</v>
      </c>
      <c r="H107" s="21">
        <v>43166</v>
      </c>
      <c r="I107" s="18">
        <v>10</v>
      </c>
      <c r="J107" s="21">
        <v>43166</v>
      </c>
      <c r="K107" s="23">
        <v>-10</v>
      </c>
      <c r="L107" s="21">
        <v>43179</v>
      </c>
      <c r="M107" s="18">
        <v>30</v>
      </c>
      <c r="N107" s="21">
        <v>43179</v>
      </c>
      <c r="O107" s="23">
        <v>-30</v>
      </c>
      <c r="P107" s="21">
        <v>43521</v>
      </c>
      <c r="Q107" s="22">
        <v>1</v>
      </c>
      <c r="R107" s="21">
        <v>43539</v>
      </c>
      <c r="S107" s="23">
        <v>6</v>
      </c>
      <c r="T107" s="24"/>
      <c r="U107" s="22"/>
      <c r="V107" s="24"/>
      <c r="W107" s="22"/>
      <c r="X107" s="24"/>
      <c r="Y107" s="22"/>
      <c r="Z107" s="24"/>
      <c r="AA107" s="22"/>
      <c r="AB107" s="24"/>
      <c r="AC107" s="22"/>
      <c r="AD107" s="24"/>
      <c r="AE107" s="22"/>
      <c r="AF107" s="24"/>
      <c r="AG107" s="22"/>
      <c r="AH107" s="24"/>
      <c r="AI107" s="22"/>
      <c r="AJ107" s="24"/>
      <c r="AK107" s="22"/>
      <c r="AL107" s="24"/>
      <c r="AM107" s="22"/>
      <c r="AN107" s="24"/>
      <c r="AO107" s="22"/>
      <c r="AP107" s="24"/>
      <c r="AQ107" s="22"/>
      <c r="AR107" s="24"/>
      <c r="AS107" s="22"/>
      <c r="AT107" s="24"/>
      <c r="AU107" s="22"/>
      <c r="AV107" s="24"/>
      <c r="AW107" s="22"/>
      <c r="AX107" s="24"/>
      <c r="AY107" s="22"/>
      <c r="AZ107" s="24"/>
      <c r="BA107" s="22"/>
      <c r="BB107" s="24"/>
      <c r="BC107" s="22"/>
      <c r="BD107" s="24"/>
      <c r="BE107" s="22"/>
      <c r="BF107" s="24"/>
      <c r="BG107" s="22"/>
    </row>
    <row r="108" spans="1:59" x14ac:dyDescent="0.25">
      <c r="A108" s="5" t="s">
        <v>84</v>
      </c>
      <c r="B108" s="8" t="s">
        <v>197</v>
      </c>
      <c r="C108" s="4" t="s">
        <v>198</v>
      </c>
      <c r="D108" s="26"/>
      <c r="E108" s="43" t="str">
        <f t="shared" si="3"/>
        <v/>
      </c>
      <c r="F108" s="43"/>
      <c r="G108" s="28">
        <f t="shared" si="6"/>
        <v>0</v>
      </c>
      <c r="H108" s="21">
        <v>43242</v>
      </c>
      <c r="I108" s="18">
        <v>1</v>
      </c>
      <c r="J108" s="21">
        <v>43242</v>
      </c>
      <c r="K108" s="23">
        <v>-1</v>
      </c>
      <c r="L108" s="24"/>
      <c r="M108" s="22"/>
      <c r="N108" s="24"/>
      <c r="O108" s="22"/>
      <c r="P108" s="21"/>
      <c r="Q108" s="22"/>
      <c r="R108" s="21"/>
      <c r="S108" s="23"/>
      <c r="T108" s="24"/>
      <c r="U108" s="22"/>
      <c r="V108" s="24"/>
      <c r="W108" s="22"/>
      <c r="X108" s="24"/>
      <c r="Y108" s="22"/>
      <c r="Z108" s="24"/>
      <c r="AA108" s="22"/>
      <c r="AB108" s="24"/>
      <c r="AC108" s="22"/>
      <c r="AD108" s="24"/>
      <c r="AE108" s="22"/>
      <c r="AF108" s="24"/>
      <c r="AG108" s="22"/>
      <c r="AH108" s="24"/>
      <c r="AI108" s="22"/>
      <c r="AJ108" s="24"/>
      <c r="AK108" s="22"/>
      <c r="AL108" s="24"/>
      <c r="AM108" s="22"/>
      <c r="AN108" s="24"/>
      <c r="AO108" s="22"/>
      <c r="AP108" s="24"/>
      <c r="AQ108" s="22"/>
      <c r="AR108" s="24"/>
      <c r="AS108" s="22"/>
      <c r="AT108" s="24"/>
      <c r="AU108" s="22"/>
      <c r="AV108" s="24"/>
      <c r="AW108" s="22"/>
      <c r="AX108" s="24"/>
      <c r="AY108" s="22"/>
      <c r="AZ108" s="24"/>
      <c r="BA108" s="22"/>
      <c r="BB108" s="24"/>
      <c r="BC108" s="22"/>
      <c r="BD108" s="24"/>
      <c r="BE108" s="22"/>
      <c r="BF108" s="24"/>
      <c r="BG108" s="22"/>
    </row>
    <row r="109" spans="1:59" x14ac:dyDescent="0.25">
      <c r="A109" s="5" t="s">
        <v>83</v>
      </c>
      <c r="B109" s="8" t="s">
        <v>199</v>
      </c>
      <c r="C109" s="4" t="s">
        <v>200</v>
      </c>
      <c r="D109" s="26"/>
      <c r="E109" s="43" t="str">
        <f t="shared" si="3"/>
        <v/>
      </c>
      <c r="F109" s="43"/>
      <c r="G109" s="28">
        <f t="shared" si="6"/>
        <v>1</v>
      </c>
      <c r="H109" s="21">
        <v>43242</v>
      </c>
      <c r="I109" s="18">
        <v>1</v>
      </c>
      <c r="J109" s="21"/>
      <c r="K109" s="23"/>
      <c r="L109" s="24"/>
      <c r="M109" s="22"/>
      <c r="N109" s="24"/>
      <c r="O109" s="22"/>
      <c r="P109" s="21"/>
      <c r="Q109" s="22"/>
      <c r="R109" s="21"/>
      <c r="S109" s="23"/>
      <c r="T109" s="24"/>
      <c r="U109" s="22"/>
      <c r="V109" s="24"/>
      <c r="W109" s="22"/>
      <c r="X109" s="24"/>
      <c r="Y109" s="22"/>
      <c r="Z109" s="24"/>
      <c r="AA109" s="22"/>
      <c r="AB109" s="24"/>
      <c r="AC109" s="22"/>
      <c r="AD109" s="24"/>
      <c r="AE109" s="22"/>
      <c r="AF109" s="24"/>
      <c r="AG109" s="22"/>
      <c r="AH109" s="24"/>
      <c r="AI109" s="22"/>
      <c r="AJ109" s="24"/>
      <c r="AK109" s="22"/>
      <c r="AL109" s="24"/>
      <c r="AM109" s="22"/>
      <c r="AN109" s="24"/>
      <c r="AO109" s="22"/>
      <c r="AP109" s="24"/>
      <c r="AQ109" s="22"/>
      <c r="AR109" s="24"/>
      <c r="AS109" s="22"/>
      <c r="AT109" s="24"/>
      <c r="AU109" s="22"/>
      <c r="AV109" s="24"/>
      <c r="AW109" s="22"/>
      <c r="AX109" s="24"/>
      <c r="AY109" s="22"/>
      <c r="AZ109" s="24"/>
      <c r="BA109" s="22"/>
      <c r="BB109" s="24"/>
      <c r="BC109" s="22"/>
      <c r="BD109" s="24"/>
      <c r="BE109" s="22"/>
      <c r="BF109" s="24"/>
      <c r="BG109" s="22"/>
    </row>
    <row r="110" spans="1:59" x14ac:dyDescent="0.25">
      <c r="A110" s="5" t="s">
        <v>83</v>
      </c>
      <c r="B110" s="8" t="s">
        <v>201</v>
      </c>
      <c r="C110" s="4" t="s">
        <v>202</v>
      </c>
      <c r="D110" s="26"/>
      <c r="E110" s="43" t="str">
        <f t="shared" si="3"/>
        <v/>
      </c>
      <c r="F110" s="43"/>
      <c r="G110" s="28">
        <f t="shared" si="6"/>
        <v>0</v>
      </c>
      <c r="H110" s="21">
        <v>43242</v>
      </c>
      <c r="I110" s="18">
        <v>1</v>
      </c>
      <c r="J110" s="21">
        <v>43242</v>
      </c>
      <c r="K110" s="23">
        <v>-1</v>
      </c>
      <c r="L110" s="24"/>
      <c r="M110" s="22"/>
      <c r="N110" s="24"/>
      <c r="O110" s="22"/>
      <c r="P110" s="21"/>
      <c r="Q110" s="22"/>
      <c r="R110" s="21"/>
      <c r="S110" s="23"/>
      <c r="T110" s="24"/>
      <c r="U110" s="22"/>
      <c r="V110" s="24"/>
      <c r="W110" s="22"/>
      <c r="X110" s="24"/>
      <c r="Y110" s="22"/>
      <c r="Z110" s="24"/>
      <c r="AA110" s="22"/>
      <c r="AB110" s="24"/>
      <c r="AC110" s="22"/>
      <c r="AD110" s="24"/>
      <c r="AE110" s="22"/>
      <c r="AF110" s="24"/>
      <c r="AG110" s="22"/>
      <c r="AH110" s="24"/>
      <c r="AI110" s="22"/>
      <c r="AJ110" s="24"/>
      <c r="AK110" s="22"/>
      <c r="AL110" s="24"/>
      <c r="AM110" s="22"/>
      <c r="AN110" s="24"/>
      <c r="AO110" s="22"/>
      <c r="AP110" s="24"/>
      <c r="AQ110" s="22"/>
      <c r="AR110" s="24"/>
      <c r="AS110" s="22"/>
      <c r="AT110" s="24"/>
      <c r="AU110" s="22"/>
      <c r="AV110" s="24"/>
      <c r="AW110" s="22"/>
      <c r="AX110" s="24"/>
      <c r="AY110" s="22"/>
      <c r="AZ110" s="24"/>
      <c r="BA110" s="22"/>
      <c r="BB110" s="24"/>
      <c r="BC110" s="22"/>
      <c r="BD110" s="24"/>
      <c r="BE110" s="22"/>
      <c r="BF110" s="24"/>
      <c r="BG110" s="22"/>
    </row>
    <row r="111" spans="1:59" x14ac:dyDescent="0.25">
      <c r="A111" s="5"/>
      <c r="B111" s="8">
        <v>6070945</v>
      </c>
      <c r="C111" s="4" t="s">
        <v>203</v>
      </c>
      <c r="D111" s="26"/>
      <c r="E111" s="43" t="str">
        <f t="shared" si="3"/>
        <v/>
      </c>
      <c r="F111" s="43"/>
      <c r="G111" s="28">
        <f t="shared" si="6"/>
        <v>3</v>
      </c>
      <c r="H111" s="21">
        <v>43244</v>
      </c>
      <c r="I111" s="18">
        <v>3</v>
      </c>
      <c r="J111" s="24"/>
      <c r="K111" s="22"/>
      <c r="L111" s="24"/>
      <c r="M111" s="22"/>
      <c r="N111" s="24"/>
      <c r="O111" s="22"/>
      <c r="P111" s="21"/>
      <c r="Q111" s="22"/>
      <c r="R111" s="21"/>
      <c r="S111" s="23"/>
      <c r="T111" s="24"/>
      <c r="U111" s="22"/>
      <c r="V111" s="24"/>
      <c r="W111" s="22"/>
      <c r="X111" s="24"/>
      <c r="Y111" s="22"/>
      <c r="Z111" s="24"/>
      <c r="AA111" s="22"/>
      <c r="AB111" s="24"/>
      <c r="AC111" s="22"/>
      <c r="AD111" s="24"/>
      <c r="AE111" s="22"/>
      <c r="AF111" s="24"/>
      <c r="AG111" s="22"/>
      <c r="AH111" s="24"/>
      <c r="AI111" s="22"/>
      <c r="AJ111" s="24"/>
      <c r="AK111" s="22"/>
      <c r="AL111" s="24"/>
      <c r="AM111" s="22"/>
      <c r="AN111" s="24"/>
      <c r="AO111" s="22"/>
      <c r="AP111" s="24"/>
      <c r="AQ111" s="22"/>
      <c r="AR111" s="24"/>
      <c r="AS111" s="22"/>
      <c r="AT111" s="24"/>
      <c r="AU111" s="22"/>
      <c r="AV111" s="24"/>
      <c r="AW111" s="22"/>
      <c r="AX111" s="24"/>
      <c r="AY111" s="22"/>
      <c r="AZ111" s="24"/>
      <c r="BA111" s="22"/>
      <c r="BB111" s="24"/>
      <c r="BC111" s="22"/>
      <c r="BD111" s="24"/>
      <c r="BE111" s="22"/>
      <c r="BF111" s="24"/>
      <c r="BG111" s="22"/>
    </row>
    <row r="112" spans="1:59" x14ac:dyDescent="0.25">
      <c r="A112" s="5"/>
      <c r="B112" s="8">
        <v>7714898</v>
      </c>
      <c r="C112" s="4" t="s">
        <v>204</v>
      </c>
      <c r="D112" s="26"/>
      <c r="E112" s="43" t="str">
        <f t="shared" si="3"/>
        <v/>
      </c>
      <c r="F112" s="43"/>
      <c r="G112" s="28">
        <f t="shared" si="6"/>
        <v>5</v>
      </c>
      <c r="H112" s="21">
        <v>43244</v>
      </c>
      <c r="I112" s="18">
        <v>5</v>
      </c>
      <c r="J112" s="24"/>
      <c r="K112" s="22"/>
      <c r="L112" s="24"/>
      <c r="M112" s="22"/>
      <c r="N112" s="24"/>
      <c r="O112" s="22"/>
      <c r="P112" s="21"/>
      <c r="Q112" s="22"/>
      <c r="R112" s="21"/>
      <c r="S112" s="23"/>
      <c r="T112" s="24"/>
      <c r="U112" s="22"/>
      <c r="V112" s="24"/>
      <c r="W112" s="22"/>
      <c r="X112" s="24"/>
      <c r="Y112" s="22"/>
      <c r="Z112" s="24"/>
      <c r="AA112" s="22"/>
      <c r="AB112" s="24"/>
      <c r="AC112" s="22"/>
      <c r="AD112" s="24"/>
      <c r="AE112" s="22"/>
      <c r="AF112" s="24"/>
      <c r="AG112" s="22"/>
      <c r="AH112" s="24"/>
      <c r="AI112" s="22"/>
      <c r="AJ112" s="24"/>
      <c r="AK112" s="22"/>
      <c r="AL112" s="24"/>
      <c r="AM112" s="22"/>
      <c r="AN112" s="24"/>
      <c r="AO112" s="22"/>
      <c r="AP112" s="24"/>
      <c r="AQ112" s="22"/>
      <c r="AR112" s="24"/>
      <c r="AS112" s="22"/>
      <c r="AT112" s="24"/>
      <c r="AU112" s="22"/>
      <c r="AV112" s="24"/>
      <c r="AW112" s="22"/>
      <c r="AX112" s="24"/>
      <c r="AY112" s="22"/>
      <c r="AZ112" s="24"/>
      <c r="BA112" s="22"/>
      <c r="BB112" s="24"/>
      <c r="BC112" s="22"/>
      <c r="BD112" s="24"/>
      <c r="BE112" s="22"/>
      <c r="BF112" s="24"/>
      <c r="BG112" s="22"/>
    </row>
    <row r="113" spans="1:59" x14ac:dyDescent="0.25">
      <c r="A113" s="5"/>
      <c r="B113" s="8">
        <v>7715071</v>
      </c>
      <c r="C113" s="4" t="s">
        <v>205</v>
      </c>
      <c r="D113" s="26"/>
      <c r="E113" s="43" t="str">
        <f t="shared" si="3"/>
        <v/>
      </c>
      <c r="F113" s="43"/>
      <c r="G113" s="28">
        <f t="shared" si="6"/>
        <v>5</v>
      </c>
      <c r="H113" s="21">
        <v>43244</v>
      </c>
      <c r="I113" s="18">
        <v>5</v>
      </c>
      <c r="J113" s="24"/>
      <c r="K113" s="22"/>
      <c r="L113" s="24"/>
      <c r="M113" s="22"/>
      <c r="N113" s="24"/>
      <c r="O113" s="22"/>
      <c r="P113" s="21"/>
      <c r="Q113" s="22"/>
      <c r="R113" s="21"/>
      <c r="S113" s="23"/>
      <c r="T113" s="24"/>
      <c r="U113" s="22"/>
      <c r="V113" s="24"/>
      <c r="W113" s="22"/>
      <c r="X113" s="24"/>
      <c r="Y113" s="22"/>
      <c r="Z113" s="24"/>
      <c r="AA113" s="22"/>
      <c r="AB113" s="24"/>
      <c r="AC113" s="22"/>
      <c r="AD113" s="24"/>
      <c r="AE113" s="22"/>
      <c r="AF113" s="24"/>
      <c r="AG113" s="22"/>
      <c r="AH113" s="24"/>
      <c r="AI113" s="22"/>
      <c r="AJ113" s="24"/>
      <c r="AK113" s="22"/>
      <c r="AL113" s="24"/>
      <c r="AM113" s="22"/>
      <c r="AN113" s="24"/>
      <c r="AO113" s="22"/>
      <c r="AP113" s="24"/>
      <c r="AQ113" s="22"/>
      <c r="AR113" s="24"/>
      <c r="AS113" s="22"/>
      <c r="AT113" s="24"/>
      <c r="AU113" s="22"/>
      <c r="AV113" s="24"/>
      <c r="AW113" s="22"/>
      <c r="AX113" s="24"/>
      <c r="AY113" s="22"/>
      <c r="AZ113" s="24"/>
      <c r="BA113" s="22"/>
      <c r="BB113" s="24"/>
      <c r="BC113" s="22"/>
      <c r="BD113" s="24"/>
      <c r="BE113" s="22"/>
      <c r="BF113" s="24"/>
      <c r="BG113" s="22"/>
    </row>
    <row r="114" spans="1:59" x14ac:dyDescent="0.25">
      <c r="A114" s="5"/>
      <c r="B114" s="8">
        <v>700003811</v>
      </c>
      <c r="C114" s="4" t="s">
        <v>206</v>
      </c>
      <c r="D114" s="26"/>
      <c r="E114" s="43" t="str">
        <f t="shared" si="3"/>
        <v/>
      </c>
      <c r="F114" s="43"/>
      <c r="G114" s="28">
        <f t="shared" si="6"/>
        <v>16</v>
      </c>
      <c r="H114" s="21">
        <v>43244</v>
      </c>
      <c r="I114" s="18">
        <v>16</v>
      </c>
      <c r="J114" s="24"/>
      <c r="K114" s="22"/>
      <c r="L114" s="24"/>
      <c r="M114" s="22"/>
      <c r="N114" s="24"/>
      <c r="O114" s="22"/>
      <c r="P114" s="21"/>
      <c r="Q114" s="22"/>
      <c r="R114" s="21"/>
      <c r="S114" s="23"/>
      <c r="T114" s="24"/>
      <c r="U114" s="22"/>
      <c r="V114" s="24"/>
      <c r="W114" s="22"/>
      <c r="X114" s="24"/>
      <c r="Y114" s="22"/>
      <c r="Z114" s="24"/>
      <c r="AA114" s="22"/>
      <c r="AB114" s="24"/>
      <c r="AC114" s="22"/>
      <c r="AD114" s="24"/>
      <c r="AE114" s="22"/>
      <c r="AF114" s="24"/>
      <c r="AG114" s="22"/>
      <c r="AH114" s="24"/>
      <c r="AI114" s="22"/>
      <c r="AJ114" s="24"/>
      <c r="AK114" s="22"/>
      <c r="AL114" s="24"/>
      <c r="AM114" s="22"/>
      <c r="AN114" s="24"/>
      <c r="AO114" s="22"/>
      <c r="AP114" s="24"/>
      <c r="AQ114" s="22"/>
      <c r="AR114" s="24"/>
      <c r="AS114" s="22"/>
      <c r="AT114" s="24"/>
      <c r="AU114" s="22"/>
      <c r="AV114" s="24"/>
      <c r="AW114" s="22"/>
      <c r="AX114" s="24"/>
      <c r="AY114" s="22"/>
      <c r="AZ114" s="24"/>
      <c r="BA114" s="22"/>
      <c r="BB114" s="24"/>
      <c r="BC114" s="22"/>
      <c r="BD114" s="24"/>
      <c r="BE114" s="22"/>
      <c r="BF114" s="24"/>
      <c r="BG114" s="22"/>
    </row>
    <row r="115" spans="1:59" x14ac:dyDescent="0.25">
      <c r="A115" s="5"/>
      <c r="B115" s="8" t="s">
        <v>207</v>
      </c>
      <c r="C115" s="33" t="s">
        <v>208</v>
      </c>
      <c r="D115" s="26"/>
      <c r="E115" s="43" t="str">
        <f t="shared" si="3"/>
        <v/>
      </c>
      <c r="F115" s="43"/>
      <c r="G115" s="28">
        <f t="shared" si="6"/>
        <v>12</v>
      </c>
      <c r="H115" s="21">
        <v>43244</v>
      </c>
      <c r="I115" s="18">
        <v>12</v>
      </c>
      <c r="J115" s="24"/>
      <c r="K115" s="22"/>
      <c r="L115" s="24"/>
      <c r="M115" s="22"/>
      <c r="N115" s="24"/>
      <c r="O115" s="22"/>
      <c r="P115" s="21"/>
      <c r="Q115" s="22"/>
      <c r="R115" s="21"/>
      <c r="S115" s="23"/>
      <c r="T115" s="24"/>
      <c r="U115" s="22"/>
      <c r="V115" s="24"/>
      <c r="W115" s="22"/>
      <c r="X115" s="24"/>
      <c r="Y115" s="22"/>
      <c r="Z115" s="24"/>
      <c r="AA115" s="22"/>
      <c r="AB115" s="24"/>
      <c r="AC115" s="22"/>
      <c r="AD115" s="24"/>
      <c r="AE115" s="22"/>
      <c r="AF115" s="24"/>
      <c r="AG115" s="22"/>
      <c r="AH115" s="24"/>
      <c r="AI115" s="22"/>
      <c r="AJ115" s="24"/>
      <c r="AK115" s="22"/>
      <c r="AL115" s="24"/>
      <c r="AM115" s="22"/>
      <c r="AN115" s="24"/>
      <c r="AO115" s="22"/>
      <c r="AP115" s="24"/>
      <c r="AQ115" s="22"/>
      <c r="AR115" s="24"/>
      <c r="AS115" s="22"/>
      <c r="AT115" s="24"/>
      <c r="AU115" s="22"/>
      <c r="AV115" s="24"/>
      <c r="AW115" s="22"/>
      <c r="AX115" s="24"/>
      <c r="AY115" s="22"/>
      <c r="AZ115" s="24"/>
      <c r="BA115" s="22"/>
      <c r="BB115" s="24"/>
      <c r="BC115" s="22"/>
      <c r="BD115" s="24"/>
      <c r="BE115" s="22"/>
      <c r="BF115" s="24"/>
      <c r="BG115" s="22"/>
    </row>
    <row r="116" spans="1:59" x14ac:dyDescent="0.25">
      <c r="A116" s="5"/>
      <c r="B116" s="8" t="s">
        <v>209</v>
      </c>
      <c r="C116" s="4" t="s">
        <v>210</v>
      </c>
      <c r="D116" s="26"/>
      <c r="E116" s="43" t="str">
        <f t="shared" si="3"/>
        <v/>
      </c>
      <c r="F116" s="43"/>
      <c r="G116" s="28">
        <f t="shared" si="6"/>
        <v>2</v>
      </c>
      <c r="H116" s="21">
        <v>43244</v>
      </c>
      <c r="I116" s="18">
        <v>2</v>
      </c>
      <c r="J116" s="24"/>
      <c r="K116" s="22"/>
      <c r="L116" s="24"/>
      <c r="M116" s="22"/>
      <c r="N116" s="24"/>
      <c r="O116" s="22"/>
      <c r="P116" s="21"/>
      <c r="Q116" s="22"/>
      <c r="R116" s="21"/>
      <c r="S116" s="23"/>
      <c r="T116" s="24"/>
      <c r="U116" s="22"/>
      <c r="V116" s="24"/>
      <c r="W116" s="22"/>
      <c r="X116" s="24"/>
      <c r="Y116" s="22"/>
      <c r="Z116" s="24"/>
      <c r="AA116" s="22"/>
      <c r="AB116" s="24"/>
      <c r="AC116" s="22"/>
      <c r="AD116" s="24"/>
      <c r="AE116" s="22"/>
      <c r="AF116" s="24"/>
      <c r="AG116" s="22"/>
      <c r="AH116" s="24"/>
      <c r="AI116" s="22"/>
      <c r="AJ116" s="24"/>
      <c r="AK116" s="22"/>
      <c r="AL116" s="24"/>
      <c r="AM116" s="22"/>
      <c r="AN116" s="24"/>
      <c r="AO116" s="22"/>
      <c r="AP116" s="24"/>
      <c r="AQ116" s="22"/>
      <c r="AR116" s="24"/>
      <c r="AS116" s="22"/>
      <c r="AT116" s="24"/>
      <c r="AU116" s="22"/>
      <c r="AV116" s="24"/>
      <c r="AW116" s="22"/>
      <c r="AX116" s="24"/>
      <c r="AY116" s="22"/>
      <c r="AZ116" s="24"/>
      <c r="BA116" s="22"/>
      <c r="BB116" s="24"/>
      <c r="BC116" s="22"/>
      <c r="BD116" s="24"/>
      <c r="BE116" s="22"/>
      <c r="BF116" s="24"/>
      <c r="BG116" s="22"/>
    </row>
    <row r="117" spans="1:59" x14ac:dyDescent="0.25">
      <c r="A117" s="5"/>
      <c r="B117" s="8" t="s">
        <v>211</v>
      </c>
      <c r="C117" s="4" t="s">
        <v>212</v>
      </c>
      <c r="D117" s="26"/>
      <c r="E117" s="43" t="str">
        <f t="shared" si="3"/>
        <v/>
      </c>
      <c r="F117" s="43"/>
      <c r="G117" s="28">
        <f t="shared" si="6"/>
        <v>2</v>
      </c>
      <c r="H117" s="21">
        <v>43244</v>
      </c>
      <c r="I117" s="18">
        <v>2</v>
      </c>
      <c r="J117" s="24"/>
      <c r="K117" s="22"/>
      <c r="L117" s="24"/>
      <c r="M117" s="22"/>
      <c r="N117" s="24"/>
      <c r="O117" s="22"/>
      <c r="P117" s="21"/>
      <c r="Q117" s="22"/>
      <c r="R117" s="21"/>
      <c r="S117" s="23"/>
      <c r="T117" s="24"/>
      <c r="U117" s="22"/>
      <c r="V117" s="24"/>
      <c r="W117" s="22"/>
      <c r="X117" s="24"/>
      <c r="Y117" s="22"/>
      <c r="Z117" s="24"/>
      <c r="AA117" s="22"/>
      <c r="AB117" s="24"/>
      <c r="AC117" s="22"/>
      <c r="AD117" s="24"/>
      <c r="AE117" s="22"/>
      <c r="AF117" s="24"/>
      <c r="AG117" s="22"/>
      <c r="AH117" s="24"/>
      <c r="AI117" s="22"/>
      <c r="AJ117" s="24"/>
      <c r="AK117" s="22"/>
      <c r="AL117" s="24"/>
      <c r="AM117" s="22"/>
      <c r="AN117" s="24"/>
      <c r="AO117" s="22"/>
      <c r="AP117" s="24"/>
      <c r="AQ117" s="22"/>
      <c r="AR117" s="24"/>
      <c r="AS117" s="22"/>
      <c r="AT117" s="24"/>
      <c r="AU117" s="22"/>
      <c r="AV117" s="24"/>
      <c r="AW117" s="22"/>
      <c r="AX117" s="24"/>
      <c r="AY117" s="22"/>
      <c r="AZ117" s="24"/>
      <c r="BA117" s="22"/>
      <c r="BB117" s="24"/>
      <c r="BC117" s="22"/>
      <c r="BD117" s="24"/>
      <c r="BE117" s="22"/>
      <c r="BF117" s="24"/>
      <c r="BG117" s="22"/>
    </row>
    <row r="118" spans="1:59" x14ac:dyDescent="0.25">
      <c r="A118" s="5"/>
      <c r="B118" s="8" t="s">
        <v>213</v>
      </c>
      <c r="C118" s="4" t="s">
        <v>214</v>
      </c>
      <c r="D118" s="26"/>
      <c r="E118" s="43" t="str">
        <f t="shared" si="3"/>
        <v/>
      </c>
      <c r="F118" s="43"/>
      <c r="G118" s="28">
        <f t="shared" si="6"/>
        <v>10</v>
      </c>
      <c r="H118" s="21">
        <v>43244</v>
      </c>
      <c r="I118" s="18">
        <v>10</v>
      </c>
      <c r="J118" s="24"/>
      <c r="K118" s="22"/>
      <c r="L118" s="24"/>
      <c r="M118" s="22"/>
      <c r="N118" s="24"/>
      <c r="O118" s="22"/>
      <c r="P118" s="21"/>
      <c r="Q118" s="22"/>
      <c r="R118" s="21"/>
      <c r="S118" s="23"/>
      <c r="T118" s="24"/>
      <c r="U118" s="22"/>
      <c r="V118" s="24"/>
      <c r="W118" s="22"/>
      <c r="X118" s="24"/>
      <c r="Y118" s="22"/>
      <c r="Z118" s="24"/>
      <c r="AA118" s="22"/>
      <c r="AB118" s="24"/>
      <c r="AC118" s="22"/>
      <c r="AD118" s="24"/>
      <c r="AE118" s="22"/>
      <c r="AF118" s="24"/>
      <c r="AG118" s="22"/>
      <c r="AH118" s="24"/>
      <c r="AI118" s="22"/>
      <c r="AJ118" s="24"/>
      <c r="AK118" s="22"/>
      <c r="AL118" s="24"/>
      <c r="AM118" s="22"/>
      <c r="AN118" s="24"/>
      <c r="AO118" s="22"/>
      <c r="AP118" s="24"/>
      <c r="AQ118" s="22"/>
      <c r="AR118" s="24"/>
      <c r="AS118" s="22"/>
      <c r="AT118" s="24"/>
      <c r="AU118" s="22"/>
      <c r="AV118" s="24"/>
      <c r="AW118" s="22"/>
      <c r="AX118" s="24"/>
      <c r="AY118" s="22"/>
      <c r="AZ118" s="24"/>
      <c r="BA118" s="22"/>
      <c r="BB118" s="24"/>
      <c r="BC118" s="22"/>
      <c r="BD118" s="24"/>
      <c r="BE118" s="22"/>
      <c r="BF118" s="24"/>
      <c r="BG118" s="22"/>
    </row>
    <row r="119" spans="1:59" x14ac:dyDescent="0.25">
      <c r="A119" s="5"/>
      <c r="B119" s="8" t="s">
        <v>215</v>
      </c>
      <c r="C119" s="4" t="s">
        <v>216</v>
      </c>
      <c r="D119" s="26"/>
      <c r="E119" s="43" t="str">
        <f t="shared" si="3"/>
        <v/>
      </c>
      <c r="F119" s="43"/>
      <c r="G119" s="28">
        <f t="shared" si="6"/>
        <v>7</v>
      </c>
      <c r="H119" s="21">
        <v>43244</v>
      </c>
      <c r="I119" s="18">
        <v>7</v>
      </c>
      <c r="J119" s="24"/>
      <c r="K119" s="22"/>
      <c r="L119" s="24"/>
      <c r="M119" s="22"/>
      <c r="N119" s="24"/>
      <c r="O119" s="22"/>
      <c r="P119" s="21"/>
      <c r="Q119" s="22"/>
      <c r="R119" s="21"/>
      <c r="S119" s="23"/>
      <c r="T119" s="24"/>
      <c r="U119" s="22"/>
      <c r="V119" s="24"/>
      <c r="W119" s="22"/>
      <c r="X119" s="24"/>
      <c r="Y119" s="22"/>
      <c r="Z119" s="24"/>
      <c r="AA119" s="22"/>
      <c r="AB119" s="24"/>
      <c r="AC119" s="22"/>
      <c r="AD119" s="24"/>
      <c r="AE119" s="22"/>
      <c r="AF119" s="24"/>
      <c r="AG119" s="22"/>
      <c r="AH119" s="24"/>
      <c r="AI119" s="22"/>
      <c r="AJ119" s="24"/>
      <c r="AK119" s="22"/>
      <c r="AL119" s="24"/>
      <c r="AM119" s="22"/>
      <c r="AN119" s="24"/>
      <c r="AO119" s="22"/>
      <c r="AP119" s="24"/>
      <c r="AQ119" s="22"/>
      <c r="AR119" s="24"/>
      <c r="AS119" s="22"/>
      <c r="AT119" s="24"/>
      <c r="AU119" s="22"/>
      <c r="AV119" s="24"/>
      <c r="AW119" s="22"/>
      <c r="AX119" s="24"/>
      <c r="AY119" s="22"/>
      <c r="AZ119" s="24"/>
      <c r="BA119" s="22"/>
      <c r="BB119" s="24"/>
      <c r="BC119" s="22"/>
      <c r="BD119" s="24"/>
      <c r="BE119" s="22"/>
      <c r="BF119" s="24"/>
      <c r="BG119" s="22"/>
    </row>
    <row r="120" spans="1:59" x14ac:dyDescent="0.25">
      <c r="A120" s="5"/>
      <c r="B120" s="8"/>
      <c r="C120" s="4" t="s">
        <v>217</v>
      </c>
      <c r="D120" s="26"/>
      <c r="E120" s="43" t="str">
        <f t="shared" si="3"/>
        <v/>
      </c>
      <c r="F120" s="43"/>
      <c r="G120" s="28">
        <f t="shared" si="6"/>
        <v>1</v>
      </c>
      <c r="H120" s="21">
        <v>43244</v>
      </c>
      <c r="I120" s="18">
        <v>1</v>
      </c>
      <c r="J120" s="24"/>
      <c r="K120" s="22"/>
      <c r="L120" s="24"/>
      <c r="M120" s="22"/>
      <c r="N120" s="24"/>
      <c r="O120" s="22"/>
      <c r="P120" s="21"/>
      <c r="Q120" s="22"/>
      <c r="R120" s="21"/>
      <c r="S120" s="23"/>
      <c r="T120" s="24"/>
      <c r="U120" s="22"/>
      <c r="V120" s="24"/>
      <c r="W120" s="22"/>
      <c r="X120" s="24"/>
      <c r="Y120" s="22"/>
      <c r="Z120" s="24"/>
      <c r="AA120" s="22"/>
      <c r="AB120" s="24"/>
      <c r="AC120" s="22"/>
      <c r="AD120" s="24"/>
      <c r="AE120" s="22"/>
      <c r="AF120" s="24"/>
      <c r="AG120" s="22"/>
      <c r="AH120" s="24"/>
      <c r="AI120" s="22"/>
      <c r="AJ120" s="24"/>
      <c r="AK120" s="22"/>
      <c r="AL120" s="24"/>
      <c r="AM120" s="22"/>
      <c r="AN120" s="24"/>
      <c r="AO120" s="22"/>
      <c r="AP120" s="24"/>
      <c r="AQ120" s="22"/>
      <c r="AR120" s="24"/>
      <c r="AS120" s="22"/>
      <c r="AT120" s="24"/>
      <c r="AU120" s="22"/>
      <c r="AV120" s="24"/>
      <c r="AW120" s="22"/>
      <c r="AX120" s="24"/>
      <c r="AY120" s="22"/>
      <c r="AZ120" s="24"/>
      <c r="BA120" s="22"/>
      <c r="BB120" s="24"/>
      <c r="BC120" s="22"/>
      <c r="BD120" s="24"/>
      <c r="BE120" s="22"/>
      <c r="BF120" s="24"/>
      <c r="BG120" s="22"/>
    </row>
    <row r="121" spans="1:59" x14ac:dyDescent="0.25">
      <c r="A121" s="5"/>
      <c r="B121" s="8"/>
      <c r="C121" s="4" t="s">
        <v>218</v>
      </c>
      <c r="D121" s="26"/>
      <c r="E121" s="43" t="str">
        <f t="shared" si="3"/>
        <v/>
      </c>
      <c r="F121" s="43"/>
      <c r="G121" s="28">
        <f t="shared" si="6"/>
        <v>1</v>
      </c>
      <c r="H121" s="21">
        <v>43244</v>
      </c>
      <c r="I121" s="18">
        <v>1</v>
      </c>
      <c r="J121" s="24"/>
      <c r="K121" s="22"/>
      <c r="L121" s="24"/>
      <c r="M121" s="22"/>
      <c r="N121" s="24"/>
      <c r="O121" s="22"/>
      <c r="P121" s="21"/>
      <c r="Q121" s="22"/>
      <c r="R121" s="21"/>
      <c r="S121" s="23"/>
      <c r="T121" s="24"/>
      <c r="U121" s="22"/>
      <c r="V121" s="24"/>
      <c r="W121" s="22"/>
      <c r="X121" s="24"/>
      <c r="Y121" s="22"/>
      <c r="Z121" s="24"/>
      <c r="AA121" s="22"/>
      <c r="AB121" s="24"/>
      <c r="AC121" s="22"/>
      <c r="AD121" s="24"/>
      <c r="AE121" s="22"/>
      <c r="AF121" s="24"/>
      <c r="AG121" s="22"/>
      <c r="AH121" s="24"/>
      <c r="AI121" s="22"/>
      <c r="AJ121" s="24"/>
      <c r="AK121" s="22"/>
      <c r="AL121" s="24"/>
      <c r="AM121" s="22"/>
      <c r="AN121" s="24"/>
      <c r="AO121" s="22"/>
      <c r="AP121" s="24"/>
      <c r="AQ121" s="22"/>
      <c r="AR121" s="24"/>
      <c r="AS121" s="22"/>
      <c r="AT121" s="24"/>
      <c r="AU121" s="22"/>
      <c r="AV121" s="24"/>
      <c r="AW121" s="22"/>
      <c r="AX121" s="24"/>
      <c r="AY121" s="22"/>
      <c r="AZ121" s="24"/>
      <c r="BA121" s="22"/>
      <c r="BB121" s="24"/>
      <c r="BC121" s="22"/>
      <c r="BD121" s="24"/>
      <c r="BE121" s="22"/>
      <c r="BF121" s="24"/>
      <c r="BG121" s="22"/>
    </row>
    <row r="122" spans="1:59" x14ac:dyDescent="0.25">
      <c r="A122" s="5"/>
      <c r="B122" s="8"/>
      <c r="C122" s="4" t="s">
        <v>219</v>
      </c>
      <c r="D122" s="26"/>
      <c r="E122" s="43" t="str">
        <f t="shared" si="3"/>
        <v/>
      </c>
      <c r="F122" s="43"/>
      <c r="G122" s="28">
        <f t="shared" si="6"/>
        <v>1</v>
      </c>
      <c r="H122" s="21">
        <v>43244</v>
      </c>
      <c r="I122" s="18">
        <v>1</v>
      </c>
      <c r="J122" s="24"/>
      <c r="K122" s="22"/>
      <c r="L122" s="24"/>
      <c r="M122" s="22"/>
      <c r="N122" s="24"/>
      <c r="O122" s="22"/>
      <c r="P122" s="21"/>
      <c r="Q122" s="22"/>
      <c r="R122" s="21"/>
      <c r="S122" s="23"/>
      <c r="T122" s="24"/>
      <c r="U122" s="22"/>
      <c r="V122" s="24"/>
      <c r="W122" s="22"/>
      <c r="X122" s="24"/>
      <c r="Y122" s="22"/>
      <c r="Z122" s="24"/>
      <c r="AA122" s="22"/>
      <c r="AB122" s="24"/>
      <c r="AC122" s="22"/>
      <c r="AD122" s="24"/>
      <c r="AE122" s="22"/>
      <c r="AF122" s="24"/>
      <c r="AG122" s="22"/>
      <c r="AH122" s="24"/>
      <c r="AI122" s="22"/>
      <c r="AJ122" s="24"/>
      <c r="AK122" s="22"/>
      <c r="AL122" s="24"/>
      <c r="AM122" s="22"/>
      <c r="AN122" s="24"/>
      <c r="AO122" s="22"/>
      <c r="AP122" s="24"/>
      <c r="AQ122" s="22"/>
      <c r="AR122" s="24"/>
      <c r="AS122" s="22"/>
      <c r="AT122" s="24"/>
      <c r="AU122" s="22"/>
      <c r="AV122" s="24"/>
      <c r="AW122" s="22"/>
      <c r="AX122" s="24"/>
      <c r="AY122" s="22"/>
      <c r="AZ122" s="24"/>
      <c r="BA122" s="22"/>
      <c r="BB122" s="24"/>
      <c r="BC122" s="22"/>
      <c r="BD122" s="24"/>
      <c r="BE122" s="22"/>
      <c r="BF122" s="24"/>
      <c r="BG122" s="22"/>
    </row>
    <row r="123" spans="1:59" x14ac:dyDescent="0.25">
      <c r="A123" s="5" t="s">
        <v>88</v>
      </c>
      <c r="B123" s="8" t="s">
        <v>220</v>
      </c>
      <c r="C123" s="4" t="s">
        <v>221</v>
      </c>
      <c r="D123" s="26"/>
      <c r="E123" s="43" t="str">
        <f t="shared" si="3"/>
        <v/>
      </c>
      <c r="F123" s="43"/>
      <c r="G123" s="28">
        <f t="shared" si="6"/>
        <v>3</v>
      </c>
      <c r="H123" s="21">
        <v>43256</v>
      </c>
      <c r="I123" s="18">
        <v>2</v>
      </c>
      <c r="J123" s="21">
        <v>43468</v>
      </c>
      <c r="K123" s="18">
        <v>1</v>
      </c>
      <c r="L123" s="24"/>
      <c r="M123" s="22"/>
      <c r="N123" s="24"/>
      <c r="O123" s="22"/>
      <c r="P123" s="21"/>
      <c r="Q123" s="22"/>
      <c r="R123" s="21"/>
      <c r="S123" s="23"/>
      <c r="T123" s="24"/>
      <c r="U123" s="22"/>
      <c r="V123" s="24"/>
      <c r="W123" s="22"/>
      <c r="X123" s="24"/>
      <c r="Y123" s="22"/>
      <c r="Z123" s="24"/>
      <c r="AA123" s="22"/>
      <c r="AB123" s="24"/>
      <c r="AC123" s="22"/>
      <c r="AD123" s="24"/>
      <c r="AE123" s="22"/>
      <c r="AF123" s="24"/>
      <c r="AG123" s="22"/>
      <c r="AH123" s="24"/>
      <c r="AI123" s="22"/>
      <c r="AJ123" s="24"/>
      <c r="AK123" s="22"/>
      <c r="AL123" s="24"/>
      <c r="AM123" s="22"/>
      <c r="AN123" s="24"/>
      <c r="AO123" s="22"/>
      <c r="AP123" s="24"/>
      <c r="AQ123" s="22"/>
      <c r="AR123" s="24"/>
      <c r="AS123" s="22"/>
      <c r="AT123" s="24"/>
      <c r="AU123" s="22"/>
      <c r="AV123" s="24"/>
      <c r="AW123" s="22"/>
      <c r="AX123" s="24"/>
      <c r="AY123" s="22"/>
      <c r="AZ123" s="24"/>
      <c r="BA123" s="22"/>
      <c r="BB123" s="24"/>
      <c r="BC123" s="22"/>
      <c r="BD123" s="24"/>
      <c r="BE123" s="22"/>
      <c r="BF123" s="24"/>
      <c r="BG123" s="22"/>
    </row>
    <row r="124" spans="1:59" x14ac:dyDescent="0.25">
      <c r="A124" s="5" t="s">
        <v>88</v>
      </c>
      <c r="B124" s="8" t="s">
        <v>222</v>
      </c>
      <c r="C124" s="4" t="s">
        <v>223</v>
      </c>
      <c r="D124" s="26"/>
      <c r="E124" s="43" t="str">
        <f t="shared" si="3"/>
        <v/>
      </c>
      <c r="F124" s="43"/>
      <c r="G124" s="28">
        <f t="shared" si="6"/>
        <v>2</v>
      </c>
      <c r="H124" s="21">
        <v>43258</v>
      </c>
      <c r="I124" s="18">
        <v>2</v>
      </c>
      <c r="J124" s="24"/>
      <c r="K124" s="22"/>
      <c r="L124" s="24"/>
      <c r="M124" s="22"/>
      <c r="N124" s="24"/>
      <c r="O124" s="22"/>
      <c r="P124" s="21"/>
      <c r="Q124" s="22"/>
      <c r="R124" s="21"/>
      <c r="S124" s="23"/>
      <c r="T124" s="24"/>
      <c r="U124" s="22"/>
      <c r="V124" s="24"/>
      <c r="W124" s="22"/>
      <c r="X124" s="24"/>
      <c r="Y124" s="22"/>
      <c r="Z124" s="24"/>
      <c r="AA124" s="22"/>
      <c r="AB124" s="24"/>
      <c r="AC124" s="22"/>
      <c r="AD124" s="24"/>
      <c r="AE124" s="22"/>
      <c r="AF124" s="24"/>
      <c r="AG124" s="22"/>
      <c r="AH124" s="24"/>
      <c r="AI124" s="22"/>
      <c r="AJ124" s="24"/>
      <c r="AK124" s="22"/>
      <c r="AL124" s="24"/>
      <c r="AM124" s="22"/>
      <c r="AN124" s="24"/>
      <c r="AO124" s="22"/>
      <c r="AP124" s="24"/>
      <c r="AQ124" s="22"/>
      <c r="AR124" s="24"/>
      <c r="AS124" s="22"/>
      <c r="AT124" s="24"/>
      <c r="AU124" s="22"/>
      <c r="AV124" s="24"/>
      <c r="AW124" s="22"/>
      <c r="AX124" s="24"/>
      <c r="AY124" s="22"/>
      <c r="AZ124" s="24"/>
      <c r="BA124" s="22"/>
      <c r="BB124" s="24"/>
      <c r="BC124" s="22"/>
      <c r="BD124" s="24"/>
      <c r="BE124" s="22"/>
      <c r="BF124" s="24"/>
      <c r="BG124" s="22"/>
    </row>
    <row r="125" spans="1:59" x14ac:dyDescent="0.25">
      <c r="A125" s="5" t="s">
        <v>88</v>
      </c>
      <c r="B125" s="8">
        <v>210000399</v>
      </c>
      <c r="C125" s="4" t="s">
        <v>224</v>
      </c>
      <c r="D125" s="26" t="s">
        <v>286</v>
      </c>
      <c r="E125" s="43">
        <f>IF(G125-F125&gt;0,0,G125-F125)</f>
        <v>0</v>
      </c>
      <c r="F125" s="43">
        <v>2</v>
      </c>
      <c r="G125" s="28">
        <f t="shared" si="6"/>
        <v>2</v>
      </c>
      <c r="H125" s="21">
        <v>43280</v>
      </c>
      <c r="I125" s="18">
        <v>2</v>
      </c>
      <c r="J125" s="21">
        <v>43280</v>
      </c>
      <c r="K125" s="23">
        <v>-1</v>
      </c>
      <c r="L125" s="21">
        <v>43283</v>
      </c>
      <c r="M125" s="22">
        <v>2</v>
      </c>
      <c r="N125" s="21">
        <v>43356</v>
      </c>
      <c r="O125" s="23">
        <v>-1</v>
      </c>
      <c r="P125" s="21"/>
      <c r="Q125" s="22"/>
      <c r="R125" s="21"/>
      <c r="S125" s="23"/>
      <c r="T125" s="24"/>
      <c r="U125" s="22"/>
      <c r="V125" s="24"/>
      <c r="W125" s="22"/>
      <c r="X125" s="24"/>
      <c r="Y125" s="22"/>
      <c r="Z125" s="24"/>
      <c r="AA125" s="22"/>
      <c r="AB125" s="24"/>
      <c r="AC125" s="22"/>
      <c r="AD125" s="24"/>
      <c r="AE125" s="22"/>
      <c r="AF125" s="24"/>
      <c r="AG125" s="22"/>
      <c r="AH125" s="24"/>
      <c r="AI125" s="22"/>
      <c r="AJ125" s="24"/>
      <c r="AK125" s="22"/>
      <c r="AL125" s="24"/>
      <c r="AM125" s="22"/>
      <c r="AN125" s="24"/>
      <c r="AO125" s="22"/>
      <c r="AP125" s="24"/>
      <c r="AQ125" s="22"/>
      <c r="AR125" s="24"/>
      <c r="AS125" s="22"/>
      <c r="AT125" s="24"/>
      <c r="AU125" s="22"/>
      <c r="AV125" s="24"/>
      <c r="AW125" s="22"/>
      <c r="AX125" s="24"/>
      <c r="AY125" s="22"/>
      <c r="AZ125" s="24"/>
      <c r="BA125" s="22"/>
      <c r="BB125" s="24"/>
      <c r="BC125" s="22"/>
      <c r="BD125" s="24"/>
      <c r="BE125" s="22"/>
      <c r="BF125" s="24"/>
      <c r="BG125" s="22"/>
    </row>
    <row r="126" spans="1:59" x14ac:dyDescent="0.25">
      <c r="A126" s="5" t="s">
        <v>88</v>
      </c>
      <c r="B126" s="8" t="s">
        <v>226</v>
      </c>
      <c r="C126" s="4" t="s">
        <v>225</v>
      </c>
      <c r="D126" s="26"/>
      <c r="E126" s="43" t="str">
        <f t="shared" si="3"/>
        <v/>
      </c>
      <c r="F126" s="43"/>
      <c r="G126" s="28">
        <f t="shared" si="6"/>
        <v>1</v>
      </c>
      <c r="H126" s="21">
        <v>43283</v>
      </c>
      <c r="I126" s="18">
        <v>1</v>
      </c>
      <c r="J126" s="21">
        <v>43619</v>
      </c>
      <c r="K126" s="23">
        <v>-1</v>
      </c>
      <c r="L126" s="30">
        <v>43682</v>
      </c>
      <c r="M126" s="22">
        <v>1</v>
      </c>
      <c r="N126" s="24"/>
      <c r="O126" s="22"/>
      <c r="P126" s="21"/>
      <c r="Q126" s="22"/>
      <c r="R126" s="21"/>
      <c r="S126" s="23"/>
      <c r="T126" s="24"/>
      <c r="U126" s="22"/>
      <c r="V126" s="24"/>
      <c r="W126" s="22"/>
      <c r="X126" s="24"/>
      <c r="Y126" s="22"/>
      <c r="Z126" s="24"/>
      <c r="AA126" s="22"/>
      <c r="AB126" s="24"/>
      <c r="AC126" s="22"/>
      <c r="AD126" s="24"/>
      <c r="AE126" s="22"/>
      <c r="AF126" s="24"/>
      <c r="AG126" s="22"/>
      <c r="AH126" s="24"/>
      <c r="AI126" s="22"/>
      <c r="AJ126" s="24"/>
      <c r="AK126" s="22"/>
      <c r="AL126" s="24"/>
      <c r="AM126" s="22"/>
      <c r="AN126" s="24"/>
      <c r="AO126" s="22"/>
      <c r="AP126" s="24"/>
      <c r="AQ126" s="22"/>
      <c r="AR126" s="24"/>
      <c r="AS126" s="22"/>
      <c r="AT126" s="24"/>
      <c r="AU126" s="22"/>
      <c r="AV126" s="24"/>
      <c r="AW126" s="22"/>
      <c r="AX126" s="24"/>
      <c r="AY126" s="22"/>
      <c r="AZ126" s="24"/>
      <c r="BA126" s="22"/>
      <c r="BB126" s="24"/>
      <c r="BC126" s="22"/>
      <c r="BD126" s="24"/>
      <c r="BE126" s="22"/>
      <c r="BF126" s="24"/>
      <c r="BG126" s="22"/>
    </row>
    <row r="127" spans="1:59" x14ac:dyDescent="0.25">
      <c r="A127" s="5" t="s">
        <v>88</v>
      </c>
      <c r="B127" s="8" t="s">
        <v>227</v>
      </c>
      <c r="C127" s="4" t="s">
        <v>225</v>
      </c>
      <c r="D127" s="26"/>
      <c r="E127" s="43" t="str">
        <f t="shared" si="3"/>
        <v/>
      </c>
      <c r="F127" s="43"/>
      <c r="G127" s="28">
        <f t="shared" si="6"/>
        <v>0</v>
      </c>
      <c r="H127" s="21">
        <v>43283</v>
      </c>
      <c r="I127" s="18">
        <v>1</v>
      </c>
      <c r="J127" s="21">
        <v>43283</v>
      </c>
      <c r="K127" s="23">
        <v>-1</v>
      </c>
      <c r="L127" s="21">
        <v>43619</v>
      </c>
      <c r="M127" s="22">
        <v>1</v>
      </c>
      <c r="N127" s="21">
        <v>43619</v>
      </c>
      <c r="O127" s="23">
        <v>-1</v>
      </c>
      <c r="P127" s="21">
        <v>43682</v>
      </c>
      <c r="Q127" s="22">
        <v>1</v>
      </c>
      <c r="R127" s="21">
        <v>43683</v>
      </c>
      <c r="S127" s="23">
        <v>-1</v>
      </c>
      <c r="T127" s="24"/>
      <c r="U127" s="22"/>
      <c r="V127" s="24"/>
      <c r="W127" s="22"/>
      <c r="X127" s="24"/>
      <c r="Y127" s="22"/>
      <c r="Z127" s="24"/>
      <c r="AA127" s="22"/>
      <c r="AB127" s="24"/>
      <c r="AC127" s="22"/>
      <c r="AD127" s="24"/>
      <c r="AE127" s="22"/>
      <c r="AF127" s="24"/>
      <c r="AG127" s="22"/>
      <c r="AH127" s="24"/>
      <c r="AI127" s="22"/>
      <c r="AJ127" s="24"/>
      <c r="AK127" s="22"/>
      <c r="AL127" s="24"/>
      <c r="AM127" s="22"/>
      <c r="AN127" s="24"/>
      <c r="AO127" s="22"/>
      <c r="AP127" s="24"/>
      <c r="AQ127" s="22"/>
      <c r="AR127" s="24"/>
      <c r="AS127" s="22"/>
      <c r="AT127" s="24"/>
      <c r="AU127" s="22"/>
      <c r="AV127" s="24"/>
      <c r="AW127" s="22"/>
      <c r="AX127" s="24"/>
      <c r="AY127" s="22"/>
      <c r="AZ127" s="24"/>
      <c r="BA127" s="22"/>
      <c r="BB127" s="24"/>
      <c r="BC127" s="22"/>
      <c r="BD127" s="24"/>
      <c r="BE127" s="22"/>
      <c r="BF127" s="24"/>
      <c r="BG127" s="22"/>
    </row>
    <row r="128" spans="1:59" x14ac:dyDescent="0.25">
      <c r="A128" s="5" t="s">
        <v>83</v>
      </c>
      <c r="B128" s="8" t="s">
        <v>229</v>
      </c>
      <c r="C128" s="4" t="s">
        <v>230</v>
      </c>
      <c r="D128" s="26"/>
      <c r="E128" s="43" t="str">
        <f t="shared" si="3"/>
        <v/>
      </c>
      <c r="F128" s="43"/>
      <c r="G128" s="28">
        <f t="shared" si="6"/>
        <v>24</v>
      </c>
      <c r="H128" s="21">
        <v>43300</v>
      </c>
      <c r="I128" s="18">
        <v>30</v>
      </c>
      <c r="J128" s="21">
        <v>43367</v>
      </c>
      <c r="K128" s="23">
        <v>-2</v>
      </c>
      <c r="L128" s="21">
        <v>43367</v>
      </c>
      <c r="M128" s="23">
        <v>-2</v>
      </c>
      <c r="N128" s="21">
        <v>43367</v>
      </c>
      <c r="O128" s="23">
        <v>-2</v>
      </c>
      <c r="P128" s="21"/>
      <c r="Q128" s="18"/>
      <c r="R128" s="21"/>
      <c r="S128" s="23"/>
      <c r="T128" s="24"/>
      <c r="U128" s="22"/>
      <c r="V128" s="24"/>
      <c r="W128" s="22"/>
      <c r="X128" s="24"/>
      <c r="Y128" s="22"/>
      <c r="Z128" s="24"/>
      <c r="AA128" s="22"/>
      <c r="AB128" s="24"/>
      <c r="AC128" s="22"/>
      <c r="AD128" s="24"/>
      <c r="AE128" s="22"/>
      <c r="AF128" s="24"/>
      <c r="AG128" s="22"/>
      <c r="AH128" s="24"/>
      <c r="AI128" s="22"/>
      <c r="AJ128" s="24"/>
      <c r="AK128" s="22"/>
      <c r="AL128" s="24"/>
      <c r="AM128" s="22"/>
      <c r="AN128" s="24"/>
      <c r="AO128" s="22"/>
      <c r="AP128" s="24"/>
      <c r="AQ128" s="22"/>
      <c r="AR128" s="24"/>
      <c r="AS128" s="22"/>
      <c r="AT128" s="24"/>
      <c r="AU128" s="22"/>
      <c r="AV128" s="24"/>
      <c r="AW128" s="22"/>
      <c r="AX128" s="24"/>
      <c r="AY128" s="22"/>
      <c r="AZ128" s="24"/>
      <c r="BA128" s="22"/>
      <c r="BB128" s="24"/>
      <c r="BC128" s="22"/>
      <c r="BD128" s="24"/>
      <c r="BE128" s="22"/>
      <c r="BF128" s="24"/>
      <c r="BG128" s="22"/>
    </row>
    <row r="129" spans="1:59" x14ac:dyDescent="0.25">
      <c r="A129" s="5" t="s">
        <v>81</v>
      </c>
      <c r="B129" s="8">
        <v>210000520</v>
      </c>
      <c r="C129" s="4" t="s">
        <v>231</v>
      </c>
      <c r="D129" s="26"/>
      <c r="E129" s="43" t="str">
        <f t="shared" si="3"/>
        <v/>
      </c>
      <c r="F129" s="43"/>
      <c r="G129" s="28">
        <f t="shared" si="6"/>
        <v>1</v>
      </c>
      <c r="H129" s="21">
        <v>43308</v>
      </c>
      <c r="I129" s="18">
        <v>2</v>
      </c>
      <c r="J129" s="21">
        <v>43308</v>
      </c>
      <c r="K129" s="23">
        <v>-1</v>
      </c>
      <c r="L129" s="24"/>
      <c r="M129" s="22"/>
      <c r="N129" s="24"/>
      <c r="O129" s="22"/>
      <c r="P129" s="21"/>
      <c r="Q129" s="22"/>
      <c r="R129" s="21"/>
      <c r="S129" s="23"/>
      <c r="T129" s="24"/>
      <c r="U129" s="22"/>
      <c r="V129" s="24"/>
      <c r="W129" s="22"/>
      <c r="X129" s="24"/>
      <c r="Y129" s="22"/>
      <c r="Z129" s="24"/>
      <c r="AA129" s="22"/>
      <c r="AB129" s="24"/>
      <c r="AC129" s="22"/>
      <c r="AD129" s="24"/>
      <c r="AE129" s="22"/>
      <c r="AF129" s="24"/>
      <c r="AG129" s="22"/>
      <c r="AH129" s="24"/>
      <c r="AI129" s="22"/>
      <c r="AJ129" s="24"/>
      <c r="AK129" s="22"/>
      <c r="AL129" s="24"/>
      <c r="AM129" s="22"/>
      <c r="AN129" s="24"/>
      <c r="AO129" s="22"/>
      <c r="AP129" s="24"/>
      <c r="AQ129" s="22"/>
      <c r="AR129" s="24"/>
      <c r="AS129" s="22"/>
      <c r="AT129" s="24"/>
      <c r="AU129" s="22"/>
      <c r="AV129" s="24"/>
      <c r="AW129" s="22"/>
      <c r="AX129" s="24"/>
      <c r="AY129" s="22"/>
      <c r="AZ129" s="24"/>
      <c r="BA129" s="22"/>
      <c r="BB129" s="24"/>
      <c r="BC129" s="22"/>
      <c r="BD129" s="24"/>
      <c r="BE129" s="22"/>
      <c r="BF129" s="24"/>
      <c r="BG129" s="22"/>
    </row>
    <row r="130" spans="1:59" x14ac:dyDescent="0.25">
      <c r="A130" s="5" t="s">
        <v>84</v>
      </c>
      <c r="B130" s="8">
        <v>999042549</v>
      </c>
      <c r="C130" s="4" t="s">
        <v>232</v>
      </c>
      <c r="D130" s="26"/>
      <c r="E130" s="43" t="str">
        <f t="shared" si="3"/>
        <v/>
      </c>
      <c r="F130" s="43"/>
      <c r="G130" s="28">
        <f t="shared" si="6"/>
        <v>2</v>
      </c>
      <c r="H130" s="21">
        <v>43325</v>
      </c>
      <c r="I130" s="18">
        <v>3</v>
      </c>
      <c r="J130" s="21">
        <v>43325</v>
      </c>
      <c r="K130" s="23">
        <v>-1</v>
      </c>
      <c r="L130" s="24"/>
      <c r="M130" s="22"/>
      <c r="N130" s="24"/>
      <c r="O130" s="22"/>
      <c r="P130" s="21"/>
      <c r="Q130" s="22"/>
      <c r="R130" s="21"/>
      <c r="S130" s="23"/>
      <c r="T130" s="24"/>
      <c r="U130" s="22"/>
      <c r="V130" s="24"/>
      <c r="W130" s="22"/>
      <c r="X130" s="24"/>
      <c r="Y130" s="22"/>
      <c r="Z130" s="24"/>
      <c r="AA130" s="22"/>
      <c r="AB130" s="24"/>
      <c r="AC130" s="22"/>
      <c r="AD130" s="24"/>
      <c r="AE130" s="22"/>
      <c r="AF130" s="24"/>
      <c r="AG130" s="22"/>
      <c r="AH130" s="24"/>
      <c r="AI130" s="22"/>
      <c r="AJ130" s="24"/>
      <c r="AK130" s="22"/>
      <c r="AL130" s="24"/>
      <c r="AM130" s="22"/>
      <c r="AN130" s="24"/>
      <c r="AO130" s="22"/>
      <c r="AP130" s="24"/>
      <c r="AQ130" s="22"/>
      <c r="AR130" s="24"/>
      <c r="AS130" s="22"/>
      <c r="AT130" s="24"/>
      <c r="AU130" s="22"/>
      <c r="AV130" s="24"/>
      <c r="AW130" s="22"/>
      <c r="AX130" s="24"/>
      <c r="AY130" s="22"/>
      <c r="AZ130" s="24"/>
      <c r="BA130" s="22"/>
      <c r="BB130" s="24"/>
      <c r="BC130" s="22"/>
      <c r="BD130" s="24"/>
      <c r="BE130" s="22"/>
      <c r="BF130" s="24"/>
      <c r="BG130" s="22"/>
    </row>
    <row r="131" spans="1:59" x14ac:dyDescent="0.25">
      <c r="A131" s="5" t="s">
        <v>84</v>
      </c>
      <c r="B131" s="8" t="s">
        <v>233</v>
      </c>
      <c r="C131" s="4" t="s">
        <v>234</v>
      </c>
      <c r="D131" s="26"/>
      <c r="E131" s="43" t="str">
        <f t="shared" ref="E131:E153" si="8">IF(F131="","",G131-F131)</f>
        <v/>
      </c>
      <c r="F131" s="43"/>
      <c r="G131" s="28">
        <f t="shared" si="6"/>
        <v>0</v>
      </c>
      <c r="H131" s="21">
        <v>43319</v>
      </c>
      <c r="I131" s="18">
        <v>16</v>
      </c>
      <c r="J131" s="21">
        <v>43319</v>
      </c>
      <c r="K131" s="23">
        <v>-16</v>
      </c>
      <c r="L131" s="24"/>
      <c r="M131" s="22"/>
      <c r="N131" s="24"/>
      <c r="O131" s="22"/>
      <c r="P131" s="21"/>
      <c r="Q131" s="22"/>
      <c r="R131" s="21"/>
      <c r="S131" s="23"/>
      <c r="T131" s="24"/>
      <c r="U131" s="22"/>
      <c r="V131" s="24"/>
      <c r="W131" s="22"/>
      <c r="X131" s="24"/>
      <c r="Y131" s="22"/>
      <c r="Z131" s="24"/>
      <c r="AA131" s="22"/>
      <c r="AB131" s="24"/>
      <c r="AC131" s="22"/>
      <c r="AD131" s="24"/>
      <c r="AE131" s="22"/>
      <c r="AF131" s="24"/>
      <c r="AG131" s="22"/>
      <c r="AH131" s="24"/>
      <c r="AI131" s="22"/>
      <c r="AJ131" s="24"/>
      <c r="AK131" s="22"/>
      <c r="AL131" s="24"/>
      <c r="AM131" s="22"/>
      <c r="AN131" s="24"/>
      <c r="AO131" s="22"/>
      <c r="AP131" s="24"/>
      <c r="AQ131" s="22"/>
      <c r="AR131" s="24"/>
      <c r="AS131" s="22"/>
      <c r="AT131" s="24"/>
      <c r="AU131" s="22"/>
      <c r="AV131" s="24"/>
      <c r="AW131" s="22"/>
      <c r="AX131" s="24"/>
      <c r="AY131" s="22"/>
      <c r="AZ131" s="24"/>
      <c r="BA131" s="22"/>
      <c r="BB131" s="24"/>
      <c r="BC131" s="22"/>
      <c r="BD131" s="24"/>
      <c r="BE131" s="22"/>
      <c r="BF131" s="24"/>
      <c r="BG131" s="22"/>
    </row>
    <row r="132" spans="1:59" x14ac:dyDescent="0.25">
      <c r="A132" s="5" t="s">
        <v>83</v>
      </c>
      <c r="B132" s="7">
        <v>201000160</v>
      </c>
      <c r="C132" s="4" t="s">
        <v>236</v>
      </c>
      <c r="D132" s="26"/>
      <c r="E132" s="43" t="str">
        <f t="shared" si="8"/>
        <v/>
      </c>
      <c r="F132" s="43"/>
      <c r="G132" s="28">
        <f t="shared" ref="G132" si="9">I132+K132+M132+O132+Q132+S132</f>
        <v>1</v>
      </c>
      <c r="H132" s="21">
        <v>43102</v>
      </c>
      <c r="I132" s="18">
        <v>1</v>
      </c>
      <c r="J132" s="21"/>
      <c r="K132" s="22"/>
      <c r="L132" s="21"/>
      <c r="M132" s="22"/>
      <c r="N132" s="21"/>
      <c r="O132" s="22"/>
      <c r="P132" s="21"/>
      <c r="Q132" s="22"/>
      <c r="R132" s="21"/>
      <c r="S132" s="23"/>
      <c r="T132" s="21"/>
      <c r="U132" s="22"/>
      <c r="V132" s="21"/>
      <c r="W132" s="22"/>
      <c r="X132" s="21"/>
      <c r="Y132" s="22"/>
      <c r="Z132" s="21"/>
      <c r="AA132" s="22"/>
      <c r="AB132" s="21"/>
      <c r="AC132" s="22"/>
      <c r="AD132" s="21"/>
      <c r="AE132" s="22"/>
      <c r="AF132" s="21"/>
      <c r="AG132" s="22"/>
      <c r="AH132" s="21"/>
      <c r="AI132" s="22"/>
      <c r="AJ132" s="21"/>
      <c r="AK132" s="22"/>
      <c r="AL132" s="21"/>
      <c r="AM132" s="22"/>
      <c r="AN132" s="21"/>
      <c r="AO132" s="22"/>
      <c r="AP132" s="21"/>
      <c r="AQ132" s="22"/>
      <c r="AR132" s="21"/>
      <c r="AS132" s="22"/>
      <c r="AT132" s="21"/>
      <c r="AU132" s="22"/>
      <c r="AV132" s="21"/>
      <c r="AW132" s="22"/>
      <c r="AX132" s="21"/>
      <c r="AY132" s="22"/>
      <c r="AZ132" s="21"/>
      <c r="BA132" s="22"/>
      <c r="BB132" s="21"/>
      <c r="BC132" s="22"/>
      <c r="BD132" s="21"/>
      <c r="BE132" s="22"/>
      <c r="BF132" s="21"/>
      <c r="BG132" s="22"/>
    </row>
    <row r="133" spans="1:59" x14ac:dyDescent="0.25">
      <c r="A133" s="5" t="s">
        <v>83</v>
      </c>
      <c r="B133" s="7">
        <v>201000160</v>
      </c>
      <c r="C133" s="4" t="s">
        <v>237</v>
      </c>
      <c r="D133" s="26"/>
      <c r="E133" s="43" t="str">
        <f t="shared" si="8"/>
        <v/>
      </c>
      <c r="F133" s="43"/>
      <c r="G133" s="28">
        <f t="shared" ref="G133:G157" si="10">I133+K133+M133+O133+Q133+S133</f>
        <v>1</v>
      </c>
      <c r="H133" s="21">
        <v>43102</v>
      </c>
      <c r="I133" s="18">
        <v>1</v>
      </c>
      <c r="J133" s="21"/>
      <c r="K133" s="22"/>
      <c r="L133" s="24"/>
      <c r="M133" s="22"/>
      <c r="N133" s="24"/>
      <c r="O133" s="22"/>
      <c r="P133" s="21"/>
      <c r="Q133" s="22"/>
      <c r="R133" s="21"/>
      <c r="S133" s="23"/>
      <c r="T133" s="24"/>
      <c r="U133" s="22"/>
      <c r="V133" s="24"/>
      <c r="W133" s="22"/>
      <c r="X133" s="24"/>
      <c r="Y133" s="22"/>
      <c r="Z133" s="24"/>
      <c r="AA133" s="22"/>
      <c r="AB133" s="24"/>
      <c r="AC133" s="22"/>
      <c r="AD133" s="24"/>
      <c r="AE133" s="22"/>
      <c r="AF133" s="24"/>
      <c r="AG133" s="22"/>
      <c r="AH133" s="24"/>
      <c r="AI133" s="22"/>
      <c r="AJ133" s="24"/>
      <c r="AK133" s="22"/>
      <c r="AL133" s="24"/>
      <c r="AM133" s="22"/>
      <c r="AN133" s="24"/>
      <c r="AO133" s="22"/>
      <c r="AP133" s="24"/>
      <c r="AQ133" s="22"/>
      <c r="AR133" s="24"/>
      <c r="AS133" s="22"/>
      <c r="AT133" s="24"/>
      <c r="AU133" s="22"/>
      <c r="AV133" s="24"/>
      <c r="AW133" s="22"/>
      <c r="AX133" s="24"/>
      <c r="AY133" s="22"/>
      <c r="AZ133" s="24"/>
      <c r="BA133" s="22"/>
      <c r="BB133" s="24"/>
      <c r="BC133" s="22"/>
      <c r="BD133" s="24"/>
      <c r="BE133" s="22"/>
      <c r="BF133" s="24"/>
      <c r="BG133" s="22"/>
    </row>
    <row r="134" spans="1:59" ht="75" x14ac:dyDescent="0.25">
      <c r="A134" s="38" t="s">
        <v>81</v>
      </c>
      <c r="B134" s="39">
        <v>289006760</v>
      </c>
      <c r="C134" s="40" t="s">
        <v>239</v>
      </c>
      <c r="D134" s="37" t="s">
        <v>287</v>
      </c>
      <c r="E134" s="43">
        <f t="shared" ref="E134:E135" si="11">IF(G134-F134&gt;0,0,G134-F134)</f>
        <v>0</v>
      </c>
      <c r="F134" s="43">
        <v>2</v>
      </c>
      <c r="G134" s="28">
        <f t="shared" si="10"/>
        <v>2</v>
      </c>
      <c r="H134" s="21">
        <v>43340</v>
      </c>
      <c r="I134" s="18">
        <v>2</v>
      </c>
      <c r="J134" s="21">
        <v>43340</v>
      </c>
      <c r="K134" s="23">
        <v>-1</v>
      </c>
      <c r="L134" s="21">
        <v>43455</v>
      </c>
      <c r="M134" s="23">
        <v>-1</v>
      </c>
      <c r="N134" s="21">
        <v>43544</v>
      </c>
      <c r="O134" s="22">
        <v>1</v>
      </c>
      <c r="P134" s="21">
        <v>43558</v>
      </c>
      <c r="Q134" s="22">
        <v>2</v>
      </c>
      <c r="R134" s="21">
        <v>43559</v>
      </c>
      <c r="S134" s="23">
        <v>-1</v>
      </c>
      <c r="T134" s="24"/>
      <c r="U134" s="22"/>
      <c r="V134" s="24"/>
      <c r="W134" s="22"/>
      <c r="X134" s="24"/>
      <c r="Y134" s="22"/>
      <c r="Z134" s="24"/>
      <c r="AA134" s="22"/>
      <c r="AB134" s="24"/>
      <c r="AC134" s="22"/>
      <c r="AD134" s="24"/>
      <c r="AE134" s="22"/>
      <c r="AF134" s="24"/>
      <c r="AG134" s="22"/>
      <c r="AH134" s="24"/>
      <c r="AI134" s="22"/>
      <c r="AJ134" s="24"/>
      <c r="AK134" s="22"/>
      <c r="AL134" s="24"/>
      <c r="AM134" s="22"/>
      <c r="AN134" s="24"/>
      <c r="AO134" s="22"/>
      <c r="AP134" s="24"/>
      <c r="AQ134" s="22"/>
      <c r="AR134" s="24"/>
      <c r="AS134" s="22"/>
      <c r="AT134" s="24"/>
      <c r="AU134" s="22"/>
      <c r="AV134" s="24"/>
      <c r="AW134" s="22"/>
      <c r="AX134" s="24"/>
      <c r="AY134" s="22"/>
      <c r="AZ134" s="24"/>
      <c r="BA134" s="22"/>
      <c r="BB134" s="24"/>
      <c r="BC134" s="22"/>
      <c r="BD134" s="24"/>
      <c r="BE134" s="22"/>
      <c r="BF134" s="24"/>
      <c r="BG134" s="22"/>
    </row>
    <row r="135" spans="1:59" x14ac:dyDescent="0.25">
      <c r="A135" s="5" t="s">
        <v>88</v>
      </c>
      <c r="B135" s="8">
        <v>700005269</v>
      </c>
      <c r="C135" s="4" t="s">
        <v>240</v>
      </c>
      <c r="D135" s="26"/>
      <c r="E135" s="43">
        <f t="shared" si="11"/>
        <v>0</v>
      </c>
      <c r="F135" s="43">
        <v>6</v>
      </c>
      <c r="G135" s="28">
        <f t="shared" si="10"/>
        <v>6</v>
      </c>
      <c r="H135" s="21">
        <v>43340</v>
      </c>
      <c r="I135" s="18">
        <v>6</v>
      </c>
      <c r="J135" s="21">
        <v>43360</v>
      </c>
      <c r="K135" s="23">
        <v>-6</v>
      </c>
      <c r="L135" s="21">
        <v>43544</v>
      </c>
      <c r="M135" s="23">
        <v>2</v>
      </c>
      <c r="N135" s="21">
        <v>43544</v>
      </c>
      <c r="O135" s="22">
        <v>4</v>
      </c>
      <c r="P135" s="21"/>
      <c r="Q135" s="22"/>
      <c r="R135" s="21"/>
      <c r="S135" s="23"/>
      <c r="T135" s="24"/>
      <c r="U135" s="22"/>
      <c r="V135" s="24"/>
      <c r="W135" s="22"/>
      <c r="X135" s="24"/>
      <c r="Y135" s="22"/>
      <c r="Z135" s="24"/>
      <c r="AA135" s="22"/>
      <c r="AB135" s="24"/>
      <c r="AC135" s="22"/>
      <c r="AD135" s="24"/>
      <c r="AE135" s="22"/>
      <c r="AF135" s="24"/>
      <c r="AG135" s="22"/>
      <c r="AH135" s="24"/>
      <c r="AI135" s="22"/>
      <c r="AJ135" s="24"/>
      <c r="AK135" s="22"/>
      <c r="AL135" s="24"/>
      <c r="AM135" s="22"/>
      <c r="AN135" s="24"/>
      <c r="AO135" s="22"/>
      <c r="AP135" s="24"/>
      <c r="AQ135" s="22"/>
      <c r="AR135" s="24"/>
      <c r="AS135" s="22"/>
      <c r="AT135" s="24"/>
      <c r="AU135" s="22"/>
      <c r="AV135" s="24"/>
      <c r="AW135" s="22"/>
      <c r="AX135" s="24"/>
      <c r="AY135" s="22"/>
      <c r="AZ135" s="24"/>
      <c r="BA135" s="22"/>
      <c r="BB135" s="24"/>
      <c r="BC135" s="22"/>
      <c r="BD135" s="24"/>
      <c r="BE135" s="22"/>
      <c r="BF135" s="24"/>
      <c r="BG135" s="22"/>
    </row>
    <row r="136" spans="1:59" x14ac:dyDescent="0.25">
      <c r="A136" s="5"/>
      <c r="B136" s="8">
        <v>667004297</v>
      </c>
      <c r="C136" s="4" t="s">
        <v>241</v>
      </c>
      <c r="D136" s="26"/>
      <c r="E136" s="43" t="str">
        <f t="shared" si="8"/>
        <v/>
      </c>
      <c r="F136" s="43"/>
      <c r="G136" s="28">
        <f t="shared" si="10"/>
        <v>0</v>
      </c>
      <c r="H136" s="21">
        <v>43349</v>
      </c>
      <c r="I136" s="18">
        <v>1</v>
      </c>
      <c r="J136" s="21">
        <v>43349</v>
      </c>
      <c r="K136" s="23">
        <v>-1</v>
      </c>
      <c r="L136" s="24"/>
      <c r="M136" s="22"/>
      <c r="N136" s="24"/>
      <c r="O136" s="22"/>
      <c r="P136" s="21"/>
      <c r="Q136" s="22"/>
      <c r="R136" s="21"/>
      <c r="S136" s="23"/>
      <c r="T136" s="24"/>
      <c r="U136" s="22"/>
      <c r="V136" s="24"/>
      <c r="W136" s="22"/>
      <c r="X136" s="24"/>
      <c r="Y136" s="22"/>
      <c r="Z136" s="24"/>
      <c r="AA136" s="22"/>
      <c r="AB136" s="24"/>
      <c r="AC136" s="22"/>
      <c r="AD136" s="24"/>
      <c r="AE136" s="22"/>
      <c r="AF136" s="24"/>
      <c r="AG136" s="22"/>
      <c r="AH136" s="24"/>
      <c r="AI136" s="22"/>
      <c r="AJ136" s="24"/>
      <c r="AK136" s="22"/>
      <c r="AL136" s="24"/>
      <c r="AM136" s="22"/>
      <c r="AN136" s="24"/>
      <c r="AO136" s="22"/>
      <c r="AP136" s="24"/>
      <c r="AQ136" s="22"/>
      <c r="AR136" s="24"/>
      <c r="AS136" s="22"/>
      <c r="AT136" s="24"/>
      <c r="AU136" s="22"/>
      <c r="AV136" s="24"/>
      <c r="AW136" s="22"/>
      <c r="AX136" s="24"/>
      <c r="AY136" s="22"/>
      <c r="AZ136" s="24"/>
      <c r="BA136" s="22"/>
      <c r="BB136" s="24"/>
      <c r="BC136" s="22"/>
      <c r="BD136" s="24"/>
      <c r="BE136" s="22"/>
      <c r="BF136" s="24"/>
      <c r="BG136" s="22"/>
    </row>
    <row r="137" spans="1:59" x14ac:dyDescent="0.25">
      <c r="A137" s="5" t="s">
        <v>84</v>
      </c>
      <c r="B137" s="8" t="s">
        <v>243</v>
      </c>
      <c r="C137" s="4" t="s">
        <v>244</v>
      </c>
      <c r="D137" s="26"/>
      <c r="E137" s="43" t="str">
        <f t="shared" si="8"/>
        <v/>
      </c>
      <c r="F137" s="43"/>
      <c r="G137" s="28">
        <f t="shared" si="10"/>
        <v>1</v>
      </c>
      <c r="H137" s="21">
        <v>43355</v>
      </c>
      <c r="I137" s="18">
        <v>1</v>
      </c>
      <c r="J137" s="24"/>
      <c r="K137" s="22"/>
      <c r="L137" s="24"/>
      <c r="M137" s="22"/>
      <c r="N137" s="24"/>
      <c r="O137" s="22"/>
      <c r="P137" s="21"/>
      <c r="Q137" s="22"/>
      <c r="R137" s="21"/>
      <c r="S137" s="23"/>
      <c r="T137" s="24"/>
      <c r="U137" s="22"/>
      <c r="V137" s="24"/>
      <c r="W137" s="22"/>
      <c r="X137" s="24"/>
      <c r="Y137" s="22"/>
      <c r="Z137" s="24"/>
      <c r="AA137" s="22"/>
      <c r="AB137" s="24"/>
      <c r="AC137" s="22"/>
      <c r="AD137" s="24"/>
      <c r="AE137" s="22"/>
      <c r="AF137" s="24"/>
      <c r="AG137" s="22"/>
      <c r="AH137" s="24"/>
      <c r="AI137" s="22"/>
      <c r="AJ137" s="24"/>
      <c r="AK137" s="22"/>
      <c r="AL137" s="24"/>
      <c r="AM137" s="22"/>
      <c r="AN137" s="24"/>
      <c r="AO137" s="22"/>
      <c r="AP137" s="24"/>
      <c r="AQ137" s="22"/>
      <c r="AR137" s="24"/>
      <c r="AS137" s="22"/>
      <c r="AT137" s="24"/>
      <c r="AU137" s="22"/>
      <c r="AV137" s="24"/>
      <c r="AW137" s="22"/>
      <c r="AX137" s="24"/>
      <c r="AY137" s="22"/>
      <c r="AZ137" s="24"/>
      <c r="BA137" s="22"/>
      <c r="BB137" s="24"/>
      <c r="BC137" s="22"/>
      <c r="BD137" s="24"/>
      <c r="BE137" s="22"/>
      <c r="BF137" s="24"/>
      <c r="BG137" s="22"/>
    </row>
    <row r="138" spans="1:59" x14ac:dyDescent="0.25">
      <c r="A138" s="5"/>
      <c r="B138" s="8">
        <v>700009330</v>
      </c>
      <c r="C138" s="4" t="s">
        <v>240</v>
      </c>
      <c r="D138" s="26"/>
      <c r="E138" s="43" t="str">
        <f t="shared" si="8"/>
        <v/>
      </c>
      <c r="F138" s="43"/>
      <c r="G138" s="28">
        <f t="shared" si="10"/>
        <v>4</v>
      </c>
      <c r="H138" s="21">
        <v>43357</v>
      </c>
      <c r="I138" s="18">
        <v>4</v>
      </c>
      <c r="J138" s="24"/>
      <c r="K138" s="22"/>
      <c r="L138" s="24"/>
      <c r="M138" s="22"/>
      <c r="N138" s="24"/>
      <c r="O138" s="22"/>
      <c r="P138" s="21"/>
      <c r="Q138" s="22"/>
      <c r="R138" s="21"/>
      <c r="S138" s="23"/>
      <c r="T138" s="24"/>
      <c r="U138" s="22"/>
      <c r="V138" s="24"/>
      <c r="W138" s="22"/>
      <c r="X138" s="24"/>
      <c r="Y138" s="22"/>
      <c r="Z138" s="24"/>
      <c r="AA138" s="22"/>
      <c r="AB138" s="24"/>
      <c r="AC138" s="22"/>
      <c r="AD138" s="24"/>
      <c r="AE138" s="22"/>
      <c r="AF138" s="24"/>
      <c r="AG138" s="22"/>
      <c r="AH138" s="24"/>
      <c r="AI138" s="22"/>
      <c r="AJ138" s="24"/>
      <c r="AK138" s="22"/>
      <c r="AL138" s="24"/>
      <c r="AM138" s="22"/>
      <c r="AN138" s="24"/>
      <c r="AO138" s="22"/>
      <c r="AP138" s="24"/>
      <c r="AQ138" s="22"/>
      <c r="AR138" s="24"/>
      <c r="AS138" s="22"/>
      <c r="AT138" s="24"/>
      <c r="AU138" s="22"/>
      <c r="AV138" s="24"/>
      <c r="AW138" s="22"/>
      <c r="AX138" s="24"/>
      <c r="AY138" s="22"/>
      <c r="AZ138" s="24"/>
      <c r="BA138" s="22"/>
      <c r="BB138" s="24"/>
      <c r="BC138" s="22"/>
      <c r="BD138" s="24"/>
      <c r="BE138" s="22"/>
      <c r="BF138" s="24"/>
      <c r="BG138" s="22"/>
    </row>
    <row r="139" spans="1:59" x14ac:dyDescent="0.25">
      <c r="A139" s="5" t="s">
        <v>88</v>
      </c>
      <c r="B139" s="8">
        <v>700005250</v>
      </c>
      <c r="C139" s="4" t="s">
        <v>245</v>
      </c>
      <c r="D139" s="26"/>
      <c r="E139" s="43" t="str">
        <f t="shared" si="8"/>
        <v/>
      </c>
      <c r="F139" s="43"/>
      <c r="G139" s="28">
        <f t="shared" si="10"/>
        <v>1</v>
      </c>
      <c r="H139" s="21">
        <v>43362</v>
      </c>
      <c r="I139" s="18">
        <v>1</v>
      </c>
      <c r="J139" s="21">
        <v>43362</v>
      </c>
      <c r="K139" s="23">
        <v>-1</v>
      </c>
      <c r="L139" s="21">
        <v>43367</v>
      </c>
      <c r="M139" s="23">
        <v>1</v>
      </c>
      <c r="N139" s="24"/>
      <c r="O139" s="22"/>
      <c r="P139" s="21"/>
      <c r="Q139" s="22"/>
      <c r="R139" s="21"/>
      <c r="S139" s="23"/>
      <c r="T139" s="24"/>
      <c r="U139" s="22"/>
      <c r="V139" s="24"/>
      <c r="W139" s="22"/>
      <c r="X139" s="24"/>
      <c r="Y139" s="22"/>
      <c r="Z139" s="24"/>
      <c r="AA139" s="22"/>
      <c r="AB139" s="24"/>
      <c r="AC139" s="22"/>
      <c r="AD139" s="24"/>
      <c r="AE139" s="22"/>
      <c r="AF139" s="24"/>
      <c r="AG139" s="22"/>
      <c r="AH139" s="24"/>
      <c r="AI139" s="22"/>
      <c r="AJ139" s="24"/>
      <c r="AK139" s="22"/>
      <c r="AL139" s="24"/>
      <c r="AM139" s="22"/>
      <c r="AN139" s="24"/>
      <c r="AO139" s="22"/>
      <c r="AP139" s="24"/>
      <c r="AQ139" s="22"/>
      <c r="AR139" s="24"/>
      <c r="AS139" s="22"/>
      <c r="AT139" s="24"/>
      <c r="AU139" s="22"/>
      <c r="AV139" s="24"/>
      <c r="AW139" s="22"/>
      <c r="AX139" s="24"/>
      <c r="AY139" s="22"/>
      <c r="AZ139" s="24"/>
      <c r="BA139" s="22"/>
      <c r="BB139" s="24"/>
      <c r="BC139" s="22"/>
      <c r="BD139" s="24"/>
      <c r="BE139" s="22"/>
      <c r="BF139" s="24"/>
      <c r="BG139" s="22"/>
    </row>
    <row r="140" spans="1:59" x14ac:dyDescent="0.25">
      <c r="A140" s="5" t="s">
        <v>246</v>
      </c>
      <c r="B140" s="8">
        <v>700009768</v>
      </c>
      <c r="C140" s="4" t="s">
        <v>248</v>
      </c>
      <c r="D140" s="26"/>
      <c r="E140" s="43" t="str">
        <f t="shared" si="8"/>
        <v/>
      </c>
      <c r="F140" s="43"/>
      <c r="G140" s="34">
        <f>I140+K140+M140+O140+Q140+S140+U140+W140+Y140+AA140</f>
        <v>41</v>
      </c>
      <c r="H140" s="21">
        <v>43363</v>
      </c>
      <c r="I140" s="18">
        <v>20</v>
      </c>
      <c r="J140" s="21">
        <v>43390</v>
      </c>
      <c r="K140" s="23">
        <v>-4</v>
      </c>
      <c r="L140" s="24"/>
      <c r="M140" s="23">
        <v>-4</v>
      </c>
      <c r="N140" s="21">
        <v>43556</v>
      </c>
      <c r="O140" s="23">
        <v>-10</v>
      </c>
      <c r="P140" s="21">
        <v>43558</v>
      </c>
      <c r="Q140" s="22">
        <v>40</v>
      </c>
      <c r="R140" s="21">
        <v>43593</v>
      </c>
      <c r="S140" s="23">
        <v>-8</v>
      </c>
      <c r="T140" s="21">
        <v>43614</v>
      </c>
      <c r="U140" s="23">
        <v>-8</v>
      </c>
      <c r="V140" s="21">
        <v>43682</v>
      </c>
      <c r="W140" s="23">
        <v>-1</v>
      </c>
      <c r="X140" s="30">
        <v>43732</v>
      </c>
      <c r="Y140" s="22">
        <v>16</v>
      </c>
      <c r="Z140" s="24"/>
      <c r="AA140" s="22"/>
      <c r="AB140" s="24"/>
      <c r="AC140" s="22"/>
      <c r="AD140" s="24"/>
      <c r="AE140" s="22"/>
      <c r="AF140" s="24"/>
      <c r="AG140" s="22"/>
      <c r="AH140" s="24"/>
      <c r="AI140" s="22"/>
      <c r="AJ140" s="24"/>
      <c r="AK140" s="22"/>
      <c r="AL140" s="24"/>
      <c r="AM140" s="22"/>
      <c r="AN140" s="24"/>
      <c r="AO140" s="22"/>
      <c r="AP140" s="24"/>
      <c r="AQ140" s="22"/>
      <c r="AR140" s="24"/>
      <c r="AS140" s="22"/>
      <c r="AT140" s="24"/>
      <c r="AU140" s="22"/>
      <c r="AV140" s="24"/>
      <c r="AW140" s="22"/>
      <c r="AX140" s="24"/>
      <c r="AY140" s="22"/>
      <c r="AZ140" s="24"/>
      <c r="BA140" s="22"/>
      <c r="BB140" s="24"/>
      <c r="BC140" s="22"/>
      <c r="BD140" s="24"/>
      <c r="BE140" s="22"/>
      <c r="BF140" s="24"/>
      <c r="BG140" s="22"/>
    </row>
    <row r="141" spans="1:59" x14ac:dyDescent="0.25">
      <c r="A141" s="5" t="s">
        <v>87</v>
      </c>
      <c r="B141" s="8" t="s">
        <v>67</v>
      </c>
      <c r="C141" s="4" t="s">
        <v>247</v>
      </c>
      <c r="D141" s="26"/>
      <c r="E141" s="43" t="str">
        <f t="shared" si="8"/>
        <v/>
      </c>
      <c r="F141" s="43"/>
      <c r="G141" s="28">
        <f t="shared" si="10"/>
        <v>1</v>
      </c>
      <c r="H141" s="21">
        <v>43381</v>
      </c>
      <c r="I141" s="18">
        <v>2</v>
      </c>
      <c r="J141" s="21">
        <v>43381</v>
      </c>
      <c r="K141" s="23">
        <v>-1</v>
      </c>
      <c r="L141" s="24"/>
      <c r="M141" s="22"/>
      <c r="N141" s="24"/>
      <c r="O141" s="22"/>
      <c r="P141" s="24"/>
      <c r="Q141" s="22"/>
      <c r="R141" s="21"/>
      <c r="S141" s="23"/>
      <c r="T141" s="24"/>
      <c r="U141" s="22"/>
      <c r="V141" s="24"/>
      <c r="W141" s="22"/>
      <c r="X141" s="24"/>
      <c r="Y141" s="22"/>
      <c r="Z141" s="24"/>
      <c r="AA141" s="22"/>
      <c r="AB141" s="24"/>
      <c r="AC141" s="22"/>
      <c r="AD141" s="24"/>
      <c r="AE141" s="22"/>
      <c r="AF141" s="24"/>
      <c r="AG141" s="22"/>
      <c r="AH141" s="24"/>
      <c r="AI141" s="22"/>
      <c r="AJ141" s="24"/>
      <c r="AK141" s="22"/>
      <c r="AL141" s="24"/>
      <c r="AM141" s="22"/>
      <c r="AN141" s="24"/>
      <c r="AO141" s="22"/>
      <c r="AP141" s="24"/>
      <c r="AQ141" s="22"/>
      <c r="AR141" s="24"/>
      <c r="AS141" s="22"/>
      <c r="AT141" s="24"/>
      <c r="AU141" s="22"/>
      <c r="AV141" s="24"/>
      <c r="AW141" s="22"/>
      <c r="AX141" s="24"/>
      <c r="AY141" s="22"/>
      <c r="AZ141" s="24"/>
      <c r="BA141" s="22"/>
      <c r="BB141" s="24"/>
      <c r="BC141" s="22"/>
      <c r="BD141" s="24"/>
      <c r="BE141" s="22"/>
      <c r="BF141" s="24"/>
      <c r="BG141" s="22"/>
    </row>
    <row r="142" spans="1:59" x14ac:dyDescent="0.25">
      <c r="A142" s="5" t="s">
        <v>246</v>
      </c>
      <c r="B142" s="8">
        <v>289012535</v>
      </c>
      <c r="C142" s="4" t="s">
        <v>250</v>
      </c>
      <c r="D142" s="26"/>
      <c r="E142" s="43" t="str">
        <f t="shared" si="8"/>
        <v/>
      </c>
      <c r="F142" s="43"/>
      <c r="G142" s="28">
        <f t="shared" si="10"/>
        <v>8</v>
      </c>
      <c r="H142" s="21">
        <v>43399</v>
      </c>
      <c r="I142" s="18">
        <v>8</v>
      </c>
      <c r="J142" s="21">
        <v>43399</v>
      </c>
      <c r="K142" s="23">
        <v>-2</v>
      </c>
      <c r="L142" s="21">
        <v>43598</v>
      </c>
      <c r="M142" s="22">
        <v>6</v>
      </c>
      <c r="N142" s="21">
        <v>43599</v>
      </c>
      <c r="O142" s="23">
        <v>-4</v>
      </c>
      <c r="P142" s="24"/>
      <c r="Q142" s="22"/>
      <c r="R142" s="21"/>
      <c r="S142" s="23"/>
      <c r="T142" s="24"/>
      <c r="U142" s="22"/>
      <c r="V142" s="24"/>
      <c r="W142" s="22"/>
      <c r="X142" s="24"/>
      <c r="Y142" s="22"/>
      <c r="Z142" s="24"/>
      <c r="AA142" s="22"/>
      <c r="AB142" s="24"/>
      <c r="AC142" s="22"/>
      <c r="AD142" s="24"/>
      <c r="AE142" s="22"/>
      <c r="AF142" s="24"/>
      <c r="AG142" s="22"/>
      <c r="AH142" s="24"/>
      <c r="AI142" s="22"/>
      <c r="AJ142" s="24"/>
      <c r="AK142" s="22"/>
      <c r="AL142" s="24"/>
      <c r="AM142" s="22"/>
      <c r="AN142" s="24"/>
      <c r="AO142" s="22"/>
      <c r="AP142" s="24"/>
      <c r="AQ142" s="22"/>
      <c r="AR142" s="24"/>
      <c r="AS142" s="22"/>
      <c r="AT142" s="24"/>
      <c r="AU142" s="22"/>
      <c r="AV142" s="24"/>
      <c r="AW142" s="22"/>
      <c r="AX142" s="24"/>
      <c r="AY142" s="22"/>
      <c r="AZ142" s="24"/>
      <c r="BA142" s="22"/>
      <c r="BB142" s="24"/>
      <c r="BC142" s="22"/>
      <c r="BD142" s="24"/>
      <c r="BE142" s="22"/>
      <c r="BF142" s="24"/>
      <c r="BG142" s="22"/>
    </row>
    <row r="143" spans="1:59" x14ac:dyDescent="0.25">
      <c r="A143" s="5" t="s">
        <v>246</v>
      </c>
      <c r="B143" s="8"/>
      <c r="C143" s="4" t="s">
        <v>251</v>
      </c>
      <c r="D143" s="26"/>
      <c r="E143" s="43" t="str">
        <f t="shared" si="8"/>
        <v/>
      </c>
      <c r="F143" s="43"/>
      <c r="G143" s="28">
        <f t="shared" si="10"/>
        <v>2</v>
      </c>
      <c r="H143" s="21">
        <v>43399</v>
      </c>
      <c r="I143" s="18">
        <v>10</v>
      </c>
      <c r="J143" s="21">
        <v>43399</v>
      </c>
      <c r="K143" s="23">
        <v>-8</v>
      </c>
      <c r="L143" s="24"/>
      <c r="M143" s="22"/>
      <c r="N143" s="24"/>
      <c r="O143" s="22"/>
      <c r="P143" s="24"/>
      <c r="Q143" s="22"/>
      <c r="R143" s="21"/>
      <c r="S143" s="23"/>
      <c r="T143" s="24"/>
      <c r="U143" s="22"/>
      <c r="V143" s="24"/>
      <c r="W143" s="22"/>
      <c r="X143" s="24"/>
      <c r="Y143" s="22"/>
      <c r="Z143" s="24"/>
      <c r="AA143" s="22"/>
      <c r="AB143" s="24"/>
      <c r="AC143" s="22"/>
      <c r="AD143" s="24"/>
      <c r="AE143" s="22"/>
      <c r="AF143" s="24"/>
      <c r="AG143" s="22"/>
      <c r="AH143" s="24"/>
      <c r="AI143" s="22"/>
      <c r="AJ143" s="24"/>
      <c r="AK143" s="22"/>
      <c r="AL143" s="24"/>
      <c r="AM143" s="22"/>
      <c r="AN143" s="24"/>
      <c r="AO143" s="22"/>
      <c r="AP143" s="24"/>
      <c r="AQ143" s="22"/>
      <c r="AR143" s="24"/>
      <c r="AS143" s="22"/>
      <c r="AT143" s="24"/>
      <c r="AU143" s="22"/>
      <c r="AV143" s="24"/>
      <c r="AW143" s="22"/>
      <c r="AX143" s="24"/>
      <c r="AY143" s="22"/>
      <c r="AZ143" s="24"/>
      <c r="BA143" s="22"/>
      <c r="BB143" s="24"/>
      <c r="BC143" s="22"/>
      <c r="BD143" s="24"/>
      <c r="BE143" s="22"/>
      <c r="BF143" s="24"/>
      <c r="BG143" s="22"/>
    </row>
    <row r="144" spans="1:59" x14ac:dyDescent="0.25">
      <c r="A144" s="5" t="s">
        <v>86</v>
      </c>
      <c r="B144" s="8">
        <v>442000135</v>
      </c>
      <c r="C144" s="4" t="s">
        <v>252</v>
      </c>
      <c r="D144" s="26"/>
      <c r="E144" s="43" t="str">
        <f t="shared" si="8"/>
        <v/>
      </c>
      <c r="F144" s="43"/>
      <c r="G144" s="28">
        <f t="shared" si="10"/>
        <v>8</v>
      </c>
      <c r="H144" s="21">
        <v>43402</v>
      </c>
      <c r="I144" s="18">
        <v>4</v>
      </c>
      <c r="J144" s="21">
        <v>43402</v>
      </c>
      <c r="K144" s="23">
        <v>-4</v>
      </c>
      <c r="L144" s="30">
        <v>43445</v>
      </c>
      <c r="M144" s="22">
        <v>8</v>
      </c>
      <c r="N144" s="24"/>
      <c r="O144" s="22"/>
      <c r="P144" s="24"/>
      <c r="Q144" s="22"/>
      <c r="R144" s="21"/>
      <c r="S144" s="23"/>
      <c r="T144" s="24"/>
      <c r="U144" s="22"/>
      <c r="V144" s="24"/>
      <c r="W144" s="22"/>
      <c r="X144" s="24"/>
      <c r="Y144" s="22"/>
      <c r="Z144" s="24"/>
      <c r="AA144" s="22"/>
      <c r="AB144" s="24"/>
      <c r="AC144" s="22"/>
      <c r="AD144" s="24"/>
      <c r="AE144" s="22"/>
      <c r="AF144" s="24"/>
      <c r="AG144" s="22"/>
      <c r="AH144" s="24"/>
      <c r="AI144" s="22"/>
      <c r="AJ144" s="24"/>
      <c r="AK144" s="22"/>
      <c r="AL144" s="24"/>
      <c r="AM144" s="22"/>
      <c r="AN144" s="24"/>
      <c r="AO144" s="22"/>
      <c r="AP144" s="24"/>
      <c r="AQ144" s="22"/>
      <c r="AR144" s="24"/>
      <c r="AS144" s="22"/>
      <c r="AT144" s="24"/>
      <c r="AU144" s="22"/>
      <c r="AV144" s="24"/>
      <c r="AW144" s="22"/>
      <c r="AX144" s="24"/>
      <c r="AY144" s="22"/>
      <c r="AZ144" s="24"/>
      <c r="BA144" s="22"/>
      <c r="BB144" s="24"/>
      <c r="BC144" s="22"/>
      <c r="BD144" s="24"/>
      <c r="BE144" s="22"/>
      <c r="BF144" s="24"/>
      <c r="BG144" s="22"/>
    </row>
    <row r="145" spans="1:59" x14ac:dyDescent="0.25">
      <c r="A145" s="5" t="s">
        <v>81</v>
      </c>
      <c r="B145" s="8" t="s">
        <v>253</v>
      </c>
      <c r="C145" s="4" t="s">
        <v>250</v>
      </c>
      <c r="D145" s="26"/>
      <c r="E145" s="43" t="str">
        <f t="shared" si="8"/>
        <v/>
      </c>
      <c r="F145" s="43"/>
      <c r="G145" s="28">
        <f t="shared" si="10"/>
        <v>1</v>
      </c>
      <c r="H145" s="21">
        <v>43405</v>
      </c>
      <c r="I145" s="18">
        <v>1</v>
      </c>
      <c r="J145" s="24"/>
      <c r="K145" s="22"/>
      <c r="L145" s="24"/>
      <c r="M145" s="22"/>
      <c r="N145" s="24"/>
      <c r="O145" s="22"/>
      <c r="P145" s="24"/>
      <c r="Q145" s="22"/>
      <c r="R145" s="21"/>
      <c r="S145" s="23"/>
      <c r="T145" s="24"/>
      <c r="U145" s="22"/>
      <c r="V145" s="24"/>
      <c r="W145" s="22"/>
      <c r="X145" s="24"/>
      <c r="Y145" s="22"/>
      <c r="Z145" s="24"/>
      <c r="AA145" s="22"/>
      <c r="AB145" s="24"/>
      <c r="AC145" s="22"/>
      <c r="AD145" s="24"/>
      <c r="AE145" s="22"/>
      <c r="AF145" s="24"/>
      <c r="AG145" s="22"/>
      <c r="AH145" s="24"/>
      <c r="AI145" s="22"/>
      <c r="AJ145" s="24"/>
      <c r="AK145" s="22"/>
      <c r="AL145" s="24"/>
      <c r="AM145" s="22"/>
      <c r="AN145" s="24"/>
      <c r="AO145" s="22"/>
      <c r="AP145" s="24"/>
      <c r="AQ145" s="22"/>
      <c r="AR145" s="24"/>
      <c r="AS145" s="22"/>
      <c r="AT145" s="24"/>
      <c r="AU145" s="22"/>
      <c r="AV145" s="24"/>
      <c r="AW145" s="22"/>
      <c r="AX145" s="24"/>
      <c r="AY145" s="22"/>
      <c r="AZ145" s="24"/>
      <c r="BA145" s="22"/>
      <c r="BB145" s="24"/>
      <c r="BC145" s="22"/>
      <c r="BD145" s="24"/>
      <c r="BE145" s="22"/>
      <c r="BF145" s="24"/>
      <c r="BG145" s="22"/>
    </row>
    <row r="146" spans="1:59" x14ac:dyDescent="0.25">
      <c r="A146" s="5"/>
      <c r="B146" s="8" t="s">
        <v>254</v>
      </c>
      <c r="C146" s="4" t="s">
        <v>255</v>
      </c>
      <c r="D146" s="26"/>
      <c r="E146" s="43" t="str">
        <f t="shared" si="8"/>
        <v/>
      </c>
      <c r="F146" s="43"/>
      <c r="G146" s="28">
        <f t="shared" si="10"/>
        <v>4</v>
      </c>
      <c r="H146" s="21">
        <v>43405</v>
      </c>
      <c r="I146" s="18">
        <v>4</v>
      </c>
      <c r="J146" s="24"/>
      <c r="K146" s="22"/>
      <c r="L146" s="24"/>
      <c r="M146" s="22"/>
      <c r="N146" s="24"/>
      <c r="O146" s="22"/>
      <c r="P146" s="24"/>
      <c r="Q146" s="22"/>
      <c r="R146" s="21"/>
      <c r="S146" s="23"/>
      <c r="T146" s="24"/>
      <c r="U146" s="22"/>
      <c r="V146" s="24"/>
      <c r="W146" s="22"/>
      <c r="X146" s="24"/>
      <c r="Y146" s="22"/>
      <c r="Z146" s="24"/>
      <c r="AA146" s="22"/>
      <c r="AB146" s="24"/>
      <c r="AC146" s="22"/>
      <c r="AD146" s="24"/>
      <c r="AE146" s="22"/>
      <c r="AF146" s="24"/>
      <c r="AG146" s="22"/>
      <c r="AH146" s="24"/>
      <c r="AI146" s="22"/>
      <c r="AJ146" s="24"/>
      <c r="AK146" s="22"/>
      <c r="AL146" s="24"/>
      <c r="AM146" s="22"/>
      <c r="AN146" s="24"/>
      <c r="AO146" s="22"/>
      <c r="AP146" s="24"/>
      <c r="AQ146" s="22"/>
      <c r="AR146" s="24"/>
      <c r="AS146" s="22"/>
      <c r="AT146" s="24"/>
      <c r="AU146" s="22"/>
      <c r="AV146" s="24"/>
      <c r="AW146" s="22"/>
      <c r="AX146" s="24"/>
      <c r="AY146" s="22"/>
      <c r="AZ146" s="24"/>
      <c r="BA146" s="22"/>
      <c r="BB146" s="24"/>
      <c r="BC146" s="22"/>
      <c r="BD146" s="24"/>
      <c r="BE146" s="22"/>
      <c r="BF146" s="24"/>
      <c r="BG146" s="22"/>
    </row>
    <row r="147" spans="1:59" x14ac:dyDescent="0.25">
      <c r="A147" s="5"/>
      <c r="B147" s="8" t="s">
        <v>256</v>
      </c>
      <c r="C147" s="4" t="s">
        <v>257</v>
      </c>
      <c r="D147" s="26"/>
      <c r="E147" s="43" t="str">
        <f t="shared" si="8"/>
        <v/>
      </c>
      <c r="F147" s="43"/>
      <c r="G147" s="28">
        <f t="shared" si="10"/>
        <v>4</v>
      </c>
      <c r="H147" s="21">
        <v>43405</v>
      </c>
      <c r="I147" s="18">
        <v>4</v>
      </c>
      <c r="J147" s="24"/>
      <c r="K147" s="22"/>
      <c r="L147" s="24"/>
      <c r="M147" s="22"/>
      <c r="N147" s="24"/>
      <c r="O147" s="22"/>
      <c r="P147" s="24"/>
      <c r="Q147" s="22"/>
      <c r="R147" s="21"/>
      <c r="S147" s="23"/>
      <c r="T147" s="24"/>
      <c r="U147" s="22"/>
      <c r="V147" s="24"/>
      <c r="W147" s="22"/>
      <c r="X147" s="24"/>
      <c r="Y147" s="22"/>
      <c r="Z147" s="24"/>
      <c r="AA147" s="22"/>
      <c r="AB147" s="24"/>
      <c r="AC147" s="22"/>
      <c r="AD147" s="24"/>
      <c r="AE147" s="22"/>
      <c r="AF147" s="24"/>
      <c r="AG147" s="22"/>
      <c r="AH147" s="24"/>
      <c r="AI147" s="22"/>
      <c r="AJ147" s="24"/>
      <c r="AK147" s="22"/>
      <c r="AL147" s="24"/>
      <c r="AM147" s="22"/>
      <c r="AN147" s="24"/>
      <c r="AO147" s="22"/>
      <c r="AP147" s="24"/>
      <c r="AQ147" s="22"/>
      <c r="AR147" s="24"/>
      <c r="AS147" s="22"/>
      <c r="AT147" s="24"/>
      <c r="AU147" s="22"/>
      <c r="AV147" s="24"/>
      <c r="AW147" s="22"/>
      <c r="AX147" s="24"/>
      <c r="AY147" s="22"/>
      <c r="AZ147" s="24"/>
      <c r="BA147" s="22"/>
      <c r="BB147" s="24"/>
      <c r="BC147" s="22"/>
      <c r="BD147" s="24"/>
      <c r="BE147" s="22"/>
      <c r="BF147" s="24"/>
      <c r="BG147" s="22"/>
    </row>
    <row r="148" spans="1:59" x14ac:dyDescent="0.25">
      <c r="A148" s="5" t="s">
        <v>87</v>
      </c>
      <c r="B148" s="8">
        <v>700005512</v>
      </c>
      <c r="C148" s="4" t="s">
        <v>258</v>
      </c>
      <c r="D148" s="26" t="s">
        <v>259</v>
      </c>
      <c r="E148" s="43" t="str">
        <f t="shared" si="8"/>
        <v/>
      </c>
      <c r="F148" s="43"/>
      <c r="G148" s="28">
        <f t="shared" si="10"/>
        <v>1</v>
      </c>
      <c r="H148" s="21">
        <v>43445</v>
      </c>
      <c r="I148" s="18">
        <v>1</v>
      </c>
      <c r="J148" s="24"/>
      <c r="K148" s="22"/>
      <c r="L148" s="24"/>
      <c r="M148" s="22"/>
      <c r="N148" s="24"/>
      <c r="O148" s="22"/>
      <c r="P148" s="24"/>
      <c r="Q148" s="22"/>
      <c r="R148" s="21"/>
      <c r="S148" s="23"/>
      <c r="T148" s="24"/>
      <c r="U148" s="22"/>
      <c r="V148" s="24"/>
      <c r="W148" s="22"/>
      <c r="X148" s="24"/>
      <c r="Y148" s="22"/>
      <c r="Z148" s="24"/>
      <c r="AA148" s="22"/>
      <c r="AB148" s="24"/>
      <c r="AC148" s="22"/>
      <c r="AD148" s="24"/>
      <c r="AE148" s="22"/>
      <c r="AF148" s="24"/>
      <c r="AG148" s="22"/>
      <c r="AH148" s="24"/>
      <c r="AI148" s="22"/>
      <c r="AJ148" s="24"/>
      <c r="AK148" s="22"/>
      <c r="AL148" s="24"/>
      <c r="AM148" s="22"/>
      <c r="AN148" s="24"/>
      <c r="AO148" s="22"/>
      <c r="AP148" s="24"/>
      <c r="AQ148" s="22"/>
      <c r="AR148" s="24"/>
      <c r="AS148" s="22"/>
      <c r="AT148" s="24"/>
      <c r="AU148" s="22"/>
      <c r="AV148" s="24"/>
      <c r="AW148" s="22"/>
      <c r="AX148" s="24"/>
      <c r="AY148" s="22"/>
      <c r="AZ148" s="24"/>
      <c r="BA148" s="22"/>
      <c r="BB148" s="24"/>
      <c r="BC148" s="22"/>
      <c r="BD148" s="24"/>
      <c r="BE148" s="22"/>
      <c r="BF148" s="24"/>
      <c r="BG148" s="22"/>
    </row>
    <row r="149" spans="1:59" x14ac:dyDescent="0.25">
      <c r="A149" s="5" t="s">
        <v>85</v>
      </c>
      <c r="B149" s="8">
        <v>999041596</v>
      </c>
      <c r="C149" s="4" t="s">
        <v>262</v>
      </c>
      <c r="D149" s="26"/>
      <c r="E149" s="43" t="str">
        <f t="shared" si="8"/>
        <v/>
      </c>
      <c r="F149" s="43"/>
      <c r="G149" s="28">
        <f t="shared" si="10"/>
        <v>1</v>
      </c>
      <c r="H149" s="21">
        <v>43468</v>
      </c>
      <c r="I149" s="18">
        <v>1</v>
      </c>
      <c r="J149" s="24"/>
      <c r="K149" s="22"/>
      <c r="L149" s="24"/>
      <c r="M149" s="22"/>
      <c r="N149" s="24"/>
      <c r="O149" s="22"/>
      <c r="P149" s="24"/>
      <c r="Q149" s="22"/>
      <c r="R149" s="21"/>
      <c r="S149" s="23"/>
      <c r="T149" s="24"/>
      <c r="U149" s="22"/>
      <c r="V149" s="24"/>
      <c r="W149" s="22"/>
      <c r="X149" s="24"/>
      <c r="Y149" s="22"/>
      <c r="Z149" s="24"/>
      <c r="AA149" s="22"/>
      <c r="AB149" s="24"/>
      <c r="AC149" s="22"/>
      <c r="AD149" s="24"/>
      <c r="AE149" s="22"/>
      <c r="AF149" s="24"/>
      <c r="AG149" s="22"/>
      <c r="AH149" s="24"/>
      <c r="AI149" s="22"/>
      <c r="AJ149" s="24"/>
      <c r="AK149" s="22"/>
      <c r="AL149" s="24"/>
      <c r="AM149" s="22"/>
      <c r="AN149" s="24"/>
      <c r="AO149" s="22"/>
      <c r="AP149" s="24"/>
      <c r="AQ149" s="22"/>
      <c r="AR149" s="24"/>
      <c r="AS149" s="22"/>
      <c r="AT149" s="24"/>
      <c r="AU149" s="22"/>
      <c r="AV149" s="24"/>
      <c r="AW149" s="22"/>
      <c r="AX149" s="24"/>
      <c r="AY149" s="22"/>
      <c r="AZ149" s="24"/>
      <c r="BA149" s="22"/>
      <c r="BB149" s="24"/>
      <c r="BC149" s="22"/>
      <c r="BD149" s="24"/>
      <c r="BE149" s="22"/>
      <c r="BF149" s="24"/>
      <c r="BG149" s="22"/>
    </row>
    <row r="150" spans="1:59" x14ac:dyDescent="0.25">
      <c r="A150" s="5" t="s">
        <v>83</v>
      </c>
      <c r="B150" s="8">
        <v>700001834</v>
      </c>
      <c r="C150" s="4" t="s">
        <v>265</v>
      </c>
      <c r="D150" s="26"/>
      <c r="E150" s="43" t="str">
        <f t="shared" si="8"/>
        <v/>
      </c>
      <c r="F150" s="43"/>
      <c r="G150" s="28">
        <f t="shared" si="10"/>
        <v>8</v>
      </c>
      <c r="H150" s="21">
        <v>43483</v>
      </c>
      <c r="I150" s="18">
        <v>8</v>
      </c>
      <c r="J150" s="24"/>
      <c r="K150" s="22"/>
      <c r="L150" s="24"/>
      <c r="M150" s="22"/>
      <c r="N150" s="24"/>
      <c r="O150" s="22"/>
      <c r="P150" s="24"/>
      <c r="Q150" s="22"/>
      <c r="R150" s="21"/>
      <c r="S150" s="23"/>
      <c r="T150" s="24"/>
      <c r="U150" s="22"/>
      <c r="V150" s="24"/>
      <c r="W150" s="22"/>
      <c r="X150" s="24"/>
      <c r="Y150" s="22"/>
      <c r="Z150" s="24"/>
      <c r="AA150" s="22"/>
      <c r="AB150" s="24"/>
      <c r="AC150" s="22"/>
      <c r="AD150" s="24"/>
      <c r="AE150" s="22"/>
      <c r="AF150" s="24"/>
      <c r="AG150" s="22"/>
      <c r="AH150" s="24"/>
      <c r="AI150" s="22"/>
      <c r="AJ150" s="24"/>
      <c r="AK150" s="22"/>
      <c r="AL150" s="24"/>
      <c r="AM150" s="22"/>
      <c r="AN150" s="24"/>
      <c r="AO150" s="22"/>
      <c r="AP150" s="24"/>
      <c r="AQ150" s="22"/>
      <c r="AR150" s="24"/>
      <c r="AS150" s="22"/>
      <c r="AT150" s="24"/>
      <c r="AU150" s="22"/>
      <c r="AV150" s="24"/>
      <c r="AW150" s="22"/>
      <c r="AX150" s="24"/>
      <c r="AY150" s="22"/>
      <c r="AZ150" s="24"/>
      <c r="BA150" s="22"/>
      <c r="BB150" s="24"/>
      <c r="BC150" s="22"/>
      <c r="BD150" s="24"/>
      <c r="BE150" s="22"/>
      <c r="BF150" s="24"/>
      <c r="BG150" s="22"/>
    </row>
    <row r="151" spans="1:59" x14ac:dyDescent="0.25">
      <c r="A151" s="5" t="s">
        <v>266</v>
      </c>
      <c r="B151" s="8" t="s">
        <v>267</v>
      </c>
      <c r="C151" s="4" t="s">
        <v>268</v>
      </c>
      <c r="D151" s="26"/>
      <c r="E151" s="43" t="str">
        <f t="shared" si="8"/>
        <v/>
      </c>
      <c r="F151" s="43"/>
      <c r="G151" s="28">
        <f t="shared" si="10"/>
        <v>1</v>
      </c>
      <c r="H151" s="21">
        <v>43483</v>
      </c>
      <c r="I151" s="18">
        <v>1</v>
      </c>
      <c r="J151" s="24"/>
      <c r="K151" s="22"/>
      <c r="L151" s="24"/>
      <c r="M151" s="22"/>
      <c r="N151" s="24"/>
      <c r="O151" s="22"/>
      <c r="P151" s="24"/>
      <c r="Q151" s="22"/>
      <c r="R151" s="21"/>
      <c r="S151" s="23"/>
      <c r="T151" s="24"/>
      <c r="U151" s="22"/>
      <c r="V151" s="24"/>
      <c r="W151" s="22"/>
      <c r="X151" s="24"/>
      <c r="Y151" s="22"/>
      <c r="Z151" s="24"/>
      <c r="AA151" s="22"/>
      <c r="AB151" s="24"/>
      <c r="AC151" s="22"/>
      <c r="AD151" s="24"/>
      <c r="AE151" s="22"/>
      <c r="AF151" s="24"/>
      <c r="AG151" s="22"/>
      <c r="AH151" s="24"/>
      <c r="AI151" s="22"/>
      <c r="AJ151" s="24"/>
      <c r="AK151" s="22"/>
      <c r="AL151" s="24"/>
      <c r="AM151" s="22"/>
      <c r="AN151" s="24"/>
      <c r="AO151" s="22"/>
      <c r="AP151" s="24"/>
      <c r="AQ151" s="22"/>
      <c r="AR151" s="24"/>
      <c r="AS151" s="22"/>
      <c r="AT151" s="24"/>
      <c r="AU151" s="22"/>
      <c r="AV151" s="24"/>
      <c r="AW151" s="22"/>
      <c r="AX151" s="24"/>
      <c r="AY151" s="22"/>
      <c r="AZ151" s="24"/>
      <c r="BA151" s="22"/>
      <c r="BB151" s="24"/>
      <c r="BC151" s="22"/>
      <c r="BD151" s="24"/>
      <c r="BE151" s="22"/>
      <c r="BF151" s="24"/>
      <c r="BG151" s="22"/>
    </row>
    <row r="152" spans="1:59" x14ac:dyDescent="0.25">
      <c r="A152" s="5" t="s">
        <v>246</v>
      </c>
      <c r="B152" s="8" t="s">
        <v>270</v>
      </c>
      <c r="C152" s="4" t="s">
        <v>269</v>
      </c>
      <c r="D152" s="26" t="s">
        <v>272</v>
      </c>
      <c r="E152" s="43" t="str">
        <f t="shared" si="8"/>
        <v/>
      </c>
      <c r="F152" s="43"/>
      <c r="G152" s="28">
        <f t="shared" si="10"/>
        <v>1</v>
      </c>
      <c r="H152" s="21">
        <v>43486</v>
      </c>
      <c r="I152" s="18">
        <v>1</v>
      </c>
      <c r="J152" s="24"/>
      <c r="K152" s="22"/>
      <c r="L152" s="24"/>
      <c r="M152" s="22"/>
      <c r="N152" s="24"/>
      <c r="O152" s="22"/>
      <c r="P152" s="24"/>
      <c r="Q152" s="22"/>
      <c r="R152" s="21"/>
      <c r="S152" s="23"/>
      <c r="T152" s="24"/>
      <c r="U152" s="22"/>
      <c r="V152" s="24"/>
      <c r="W152" s="22"/>
      <c r="X152" s="24"/>
      <c r="Y152" s="22"/>
      <c r="Z152" s="24"/>
      <c r="AA152" s="22"/>
      <c r="AB152" s="24"/>
      <c r="AC152" s="22"/>
      <c r="AD152" s="24"/>
      <c r="AE152" s="22"/>
      <c r="AF152" s="24"/>
      <c r="AG152" s="22"/>
      <c r="AH152" s="24"/>
      <c r="AI152" s="22"/>
      <c r="AJ152" s="24"/>
      <c r="AK152" s="22"/>
      <c r="AL152" s="24"/>
      <c r="AM152" s="22"/>
      <c r="AN152" s="24"/>
      <c r="AO152" s="22"/>
      <c r="AP152" s="24"/>
      <c r="AQ152" s="22"/>
      <c r="AR152" s="24"/>
      <c r="AS152" s="22"/>
      <c r="AT152" s="24"/>
      <c r="AU152" s="22"/>
      <c r="AV152" s="24"/>
      <c r="AW152" s="22"/>
      <c r="AX152" s="24"/>
      <c r="AY152" s="22"/>
      <c r="AZ152" s="24"/>
      <c r="BA152" s="22"/>
      <c r="BB152" s="24"/>
      <c r="BC152" s="22"/>
      <c r="BD152" s="24"/>
      <c r="BE152" s="22"/>
      <c r="BF152" s="24"/>
      <c r="BG152" s="22"/>
    </row>
    <row r="153" spans="1:59" x14ac:dyDescent="0.25">
      <c r="A153" s="5" t="s">
        <v>246</v>
      </c>
      <c r="B153" s="8"/>
      <c r="C153" s="4" t="s">
        <v>271</v>
      </c>
      <c r="D153" s="26" t="s">
        <v>273</v>
      </c>
      <c r="E153" s="43" t="str">
        <f t="shared" si="8"/>
        <v/>
      </c>
      <c r="F153" s="43"/>
      <c r="G153" s="28">
        <f t="shared" si="10"/>
        <v>2</v>
      </c>
      <c r="H153" s="21">
        <v>43486</v>
      </c>
      <c r="I153" s="18">
        <v>2</v>
      </c>
      <c r="J153" s="24"/>
      <c r="K153" s="22"/>
      <c r="L153" s="24"/>
      <c r="M153" s="22"/>
      <c r="N153" s="24"/>
      <c r="O153" s="22"/>
      <c r="P153" s="24"/>
      <c r="Q153" s="22"/>
      <c r="R153" s="21"/>
      <c r="S153" s="23"/>
      <c r="T153" s="24"/>
      <c r="U153" s="22"/>
      <c r="V153" s="24"/>
      <c r="W153" s="22"/>
      <c r="X153" s="24"/>
      <c r="Y153" s="22"/>
      <c r="Z153" s="24"/>
      <c r="AA153" s="22"/>
      <c r="AB153" s="24"/>
      <c r="AC153" s="22"/>
      <c r="AD153" s="24"/>
      <c r="AE153" s="22"/>
      <c r="AF153" s="24"/>
      <c r="AG153" s="22"/>
      <c r="AH153" s="24"/>
      <c r="AI153" s="22"/>
      <c r="AJ153" s="24"/>
      <c r="AK153" s="22"/>
      <c r="AL153" s="24"/>
      <c r="AM153" s="22"/>
      <c r="AN153" s="24"/>
      <c r="AO153" s="22"/>
      <c r="AP153" s="24"/>
      <c r="AQ153" s="22"/>
      <c r="AR153" s="24"/>
      <c r="AS153" s="22"/>
      <c r="AT153" s="24"/>
      <c r="AU153" s="22"/>
      <c r="AV153" s="24"/>
      <c r="AW153" s="22"/>
      <c r="AX153" s="24"/>
      <c r="AY153" s="22"/>
      <c r="AZ153" s="24"/>
      <c r="BA153" s="22"/>
      <c r="BB153" s="24"/>
      <c r="BC153" s="22"/>
      <c r="BD153" s="24"/>
      <c r="BE153" s="22"/>
      <c r="BF153" s="24"/>
      <c r="BG153" s="22"/>
    </row>
    <row r="154" spans="1:59" x14ac:dyDescent="0.25">
      <c r="A154" s="5" t="s">
        <v>87</v>
      </c>
      <c r="B154" s="8" t="s">
        <v>290</v>
      </c>
      <c r="C154" s="4" t="s">
        <v>291</v>
      </c>
      <c r="D154" s="26" t="s">
        <v>292</v>
      </c>
      <c r="E154" s="43"/>
      <c r="F154" s="43"/>
      <c r="G154" s="28">
        <f t="shared" si="10"/>
        <v>4</v>
      </c>
      <c r="H154" s="21">
        <v>43556</v>
      </c>
      <c r="I154" s="18">
        <v>4</v>
      </c>
      <c r="J154" s="24"/>
      <c r="K154" s="22"/>
      <c r="L154" s="24"/>
      <c r="M154" s="22"/>
      <c r="N154" s="24"/>
      <c r="O154" s="22"/>
      <c r="P154" s="24"/>
      <c r="Q154" s="22"/>
      <c r="R154" s="21"/>
      <c r="S154" s="23"/>
      <c r="T154" s="24"/>
      <c r="U154" s="22"/>
      <c r="V154" s="24"/>
      <c r="W154" s="22"/>
      <c r="X154" s="24"/>
      <c r="Y154" s="22"/>
      <c r="Z154" s="24"/>
      <c r="AA154" s="22"/>
      <c r="AB154" s="24"/>
      <c r="AC154" s="22"/>
      <c r="AD154" s="24"/>
      <c r="AE154" s="22"/>
      <c r="AF154" s="24"/>
      <c r="AG154" s="22"/>
      <c r="AH154" s="24"/>
      <c r="AI154" s="22"/>
      <c r="AJ154" s="24"/>
      <c r="AK154" s="22"/>
      <c r="AL154" s="24"/>
      <c r="AM154" s="22"/>
      <c r="AN154" s="24"/>
      <c r="AO154" s="22"/>
      <c r="AP154" s="24"/>
      <c r="AQ154" s="22"/>
      <c r="AR154" s="24"/>
      <c r="AS154" s="22"/>
      <c r="AT154" s="24"/>
      <c r="AU154" s="22"/>
      <c r="AV154" s="24"/>
      <c r="AW154" s="22"/>
      <c r="AX154" s="24"/>
      <c r="AY154" s="22"/>
      <c r="AZ154" s="24"/>
      <c r="BA154" s="22"/>
      <c r="BB154" s="24"/>
      <c r="BC154" s="22"/>
      <c r="BD154" s="24"/>
      <c r="BE154" s="22"/>
      <c r="BF154" s="24"/>
      <c r="BG154" s="22"/>
    </row>
    <row r="155" spans="1:59" x14ac:dyDescent="0.25">
      <c r="A155" s="5" t="s">
        <v>294</v>
      </c>
      <c r="B155" s="8" t="s">
        <v>61</v>
      </c>
      <c r="C155" s="4" t="s">
        <v>293</v>
      </c>
      <c r="D155" s="26"/>
      <c r="E155" s="43"/>
      <c r="F155" s="43"/>
      <c r="G155" s="28">
        <f t="shared" si="10"/>
        <v>14</v>
      </c>
      <c r="H155" s="21">
        <v>43578</v>
      </c>
      <c r="I155" s="18">
        <v>14</v>
      </c>
      <c r="J155" s="24"/>
      <c r="K155" s="22"/>
      <c r="L155" s="24"/>
      <c r="M155" s="22"/>
      <c r="N155" s="24"/>
      <c r="O155" s="22"/>
      <c r="P155" s="24"/>
      <c r="Q155" s="22"/>
      <c r="R155" s="21"/>
      <c r="S155" s="23"/>
      <c r="T155" s="24"/>
      <c r="U155" s="22"/>
      <c r="V155" s="24"/>
      <c r="W155" s="22"/>
      <c r="X155" s="24"/>
      <c r="Y155" s="22"/>
      <c r="Z155" s="24"/>
      <c r="AA155" s="22"/>
      <c r="AB155" s="24"/>
      <c r="AC155" s="22"/>
      <c r="AD155" s="24"/>
      <c r="AE155" s="22"/>
      <c r="AF155" s="24"/>
      <c r="AG155" s="22"/>
      <c r="AH155" s="24"/>
      <c r="AI155" s="22"/>
      <c r="AJ155" s="24"/>
      <c r="AK155" s="22"/>
      <c r="AL155" s="24"/>
      <c r="AM155" s="22"/>
      <c r="AN155" s="24"/>
      <c r="AO155" s="22"/>
      <c r="AP155" s="24"/>
      <c r="AQ155" s="22"/>
      <c r="AR155" s="24"/>
      <c r="AS155" s="22"/>
      <c r="AT155" s="24"/>
      <c r="AU155" s="22"/>
      <c r="AV155" s="24"/>
      <c r="AW155" s="22"/>
      <c r="AX155" s="24"/>
      <c r="AY155" s="22"/>
      <c r="AZ155" s="24"/>
      <c r="BA155" s="22"/>
      <c r="BB155" s="24"/>
      <c r="BC155" s="22"/>
      <c r="BD155" s="24"/>
      <c r="BE155" s="22"/>
      <c r="BF155" s="24"/>
      <c r="BG155" s="22"/>
    </row>
    <row r="156" spans="1:59" x14ac:dyDescent="0.25">
      <c r="A156" s="5" t="s">
        <v>294</v>
      </c>
      <c r="B156" s="8">
        <v>999028283</v>
      </c>
      <c r="C156" s="4" t="s">
        <v>295</v>
      </c>
      <c r="D156" s="26"/>
      <c r="E156" s="43"/>
      <c r="F156" s="43"/>
      <c r="G156" s="28">
        <f t="shared" si="10"/>
        <v>9</v>
      </c>
      <c r="H156" s="21">
        <v>43578</v>
      </c>
      <c r="I156" s="18">
        <v>9</v>
      </c>
      <c r="J156" s="24"/>
      <c r="K156" s="22"/>
      <c r="L156" s="24"/>
      <c r="M156" s="22"/>
      <c r="N156" s="24"/>
      <c r="O156" s="22"/>
      <c r="P156" s="24"/>
      <c r="Q156" s="22"/>
      <c r="R156" s="21"/>
      <c r="S156" s="23"/>
      <c r="T156" s="24"/>
      <c r="U156" s="22"/>
      <c r="V156" s="24"/>
      <c r="W156" s="22"/>
      <c r="X156" s="24"/>
      <c r="Y156" s="22"/>
      <c r="Z156" s="24"/>
      <c r="AA156" s="22"/>
      <c r="AB156" s="24"/>
      <c r="AC156" s="22"/>
      <c r="AD156" s="24"/>
      <c r="AE156" s="22"/>
      <c r="AF156" s="24"/>
      <c r="AG156" s="22"/>
      <c r="AH156" s="24"/>
      <c r="AI156" s="22"/>
      <c r="AJ156" s="24"/>
      <c r="AK156" s="22"/>
      <c r="AL156" s="24"/>
      <c r="AM156" s="22"/>
      <c r="AN156" s="24"/>
      <c r="AO156" s="22"/>
      <c r="AP156" s="24"/>
      <c r="AQ156" s="22"/>
      <c r="AR156" s="24"/>
      <c r="AS156" s="22"/>
      <c r="AT156" s="24"/>
      <c r="AU156" s="22"/>
      <c r="AV156" s="24"/>
      <c r="AW156" s="22"/>
      <c r="AX156" s="24"/>
      <c r="AY156" s="22"/>
      <c r="AZ156" s="24"/>
      <c r="BA156" s="22"/>
      <c r="BB156" s="24"/>
      <c r="BC156" s="22"/>
      <c r="BD156" s="24"/>
      <c r="BE156" s="22"/>
      <c r="BF156" s="24"/>
      <c r="BG156" s="22"/>
    </row>
    <row r="157" spans="1:59" x14ac:dyDescent="0.25">
      <c r="A157" s="5" t="s">
        <v>294</v>
      </c>
      <c r="B157" s="8" t="s">
        <v>63</v>
      </c>
      <c r="C157" s="4" t="s">
        <v>296</v>
      </c>
      <c r="D157" s="26"/>
      <c r="E157" s="43"/>
      <c r="F157" s="43"/>
      <c r="G157" s="28">
        <f t="shared" si="10"/>
        <v>8</v>
      </c>
      <c r="H157" s="21">
        <v>43578</v>
      </c>
      <c r="I157" s="18">
        <v>8</v>
      </c>
      <c r="J157" s="24"/>
      <c r="K157" s="22"/>
      <c r="L157" s="24"/>
      <c r="M157" s="22"/>
      <c r="N157" s="24"/>
      <c r="O157" s="22"/>
      <c r="P157" s="24"/>
      <c r="Q157" s="22"/>
      <c r="R157" s="21"/>
      <c r="S157" s="23"/>
      <c r="T157" s="24"/>
      <c r="U157" s="22"/>
      <c r="V157" s="24"/>
      <c r="W157" s="22"/>
      <c r="X157" s="24"/>
      <c r="Y157" s="22"/>
      <c r="Z157" s="24"/>
      <c r="AA157" s="22"/>
      <c r="AB157" s="24"/>
      <c r="AC157" s="22"/>
      <c r="AD157" s="24"/>
      <c r="AE157" s="22"/>
      <c r="AF157" s="24"/>
      <c r="AG157" s="22"/>
      <c r="AH157" s="24"/>
      <c r="AI157" s="22"/>
      <c r="AJ157" s="24"/>
      <c r="AK157" s="22"/>
      <c r="AL157" s="24"/>
      <c r="AM157" s="22"/>
      <c r="AN157" s="24"/>
      <c r="AO157" s="22"/>
      <c r="AP157" s="24"/>
      <c r="AQ157" s="22"/>
      <c r="AR157" s="24"/>
      <c r="AS157" s="22"/>
      <c r="AT157" s="24"/>
      <c r="AU157" s="22"/>
      <c r="AV157" s="24"/>
      <c r="AW157" s="22"/>
      <c r="AX157" s="24"/>
      <c r="AY157" s="22"/>
      <c r="AZ157" s="24"/>
      <c r="BA157" s="22"/>
      <c r="BB157" s="24"/>
      <c r="BC157" s="22"/>
      <c r="BD157" s="24"/>
      <c r="BE157" s="22"/>
      <c r="BF157" s="24"/>
      <c r="BG157" s="22"/>
    </row>
    <row r="158" spans="1:59" x14ac:dyDescent="0.25">
      <c r="A158" s="5" t="s">
        <v>294</v>
      </c>
      <c r="B158" s="8">
        <v>999029341</v>
      </c>
      <c r="C158" s="4" t="s">
        <v>297</v>
      </c>
      <c r="D158" s="26"/>
      <c r="E158" s="43"/>
      <c r="F158" s="43"/>
      <c r="G158" s="28">
        <f t="shared" ref="G158:G161" si="12">I158+K158+M158+O158+Q158+S158</f>
        <v>6</v>
      </c>
      <c r="H158" s="21">
        <v>43578</v>
      </c>
      <c r="I158" s="18">
        <v>6</v>
      </c>
      <c r="J158" s="24"/>
      <c r="K158" s="22"/>
      <c r="L158" s="24"/>
      <c r="M158" s="22"/>
      <c r="N158" s="24"/>
      <c r="O158" s="22"/>
      <c r="P158" s="24"/>
      <c r="Q158" s="22"/>
      <c r="R158" s="21"/>
      <c r="S158" s="23"/>
      <c r="T158" s="24"/>
      <c r="U158" s="22"/>
      <c r="V158" s="24"/>
      <c r="W158" s="22"/>
      <c r="X158" s="24"/>
      <c r="Y158" s="22"/>
      <c r="Z158" s="24"/>
      <c r="AA158" s="22"/>
      <c r="AB158" s="24"/>
      <c r="AC158" s="22"/>
      <c r="AD158" s="24"/>
      <c r="AE158" s="22"/>
      <c r="AF158" s="24"/>
      <c r="AG158" s="22"/>
      <c r="AH158" s="24"/>
      <c r="AI158" s="22"/>
      <c r="AJ158" s="24"/>
      <c r="AK158" s="22"/>
      <c r="AL158" s="24"/>
      <c r="AM158" s="22"/>
      <c r="AN158" s="24"/>
      <c r="AO158" s="22"/>
      <c r="AP158" s="24"/>
      <c r="AQ158" s="22"/>
      <c r="AR158" s="24"/>
      <c r="AS158" s="22"/>
      <c r="AT158" s="24"/>
      <c r="AU158" s="22"/>
      <c r="AV158" s="24"/>
      <c r="AW158" s="22"/>
      <c r="AX158" s="24"/>
      <c r="AY158" s="22"/>
      <c r="AZ158" s="24"/>
      <c r="BA158" s="22"/>
      <c r="BB158" s="24"/>
      <c r="BC158" s="22"/>
      <c r="BD158" s="24"/>
      <c r="BE158" s="22"/>
      <c r="BF158" s="24"/>
      <c r="BG158" s="22"/>
    </row>
    <row r="159" spans="1:59" x14ac:dyDescent="0.25">
      <c r="A159" s="5" t="s">
        <v>294</v>
      </c>
      <c r="B159" s="8">
        <v>119646</v>
      </c>
      <c r="C159" s="4" t="s">
        <v>298</v>
      </c>
      <c r="D159" s="26"/>
      <c r="E159" s="43"/>
      <c r="F159" s="43"/>
      <c r="G159" s="28">
        <f t="shared" si="12"/>
        <v>1</v>
      </c>
      <c r="H159" s="21">
        <v>43578</v>
      </c>
      <c r="I159" s="18">
        <v>1</v>
      </c>
      <c r="J159" s="24"/>
      <c r="K159" s="22"/>
      <c r="L159" s="24"/>
      <c r="M159" s="22"/>
      <c r="N159" s="24"/>
      <c r="O159" s="22"/>
      <c r="P159" s="24"/>
      <c r="Q159" s="22"/>
      <c r="R159" s="21"/>
      <c r="S159" s="23"/>
      <c r="T159" s="24"/>
      <c r="U159" s="22"/>
      <c r="V159" s="24"/>
      <c r="W159" s="22"/>
      <c r="X159" s="24"/>
      <c r="Y159" s="22"/>
      <c r="Z159" s="24"/>
      <c r="AA159" s="22"/>
      <c r="AB159" s="24"/>
      <c r="AC159" s="22"/>
      <c r="AD159" s="24"/>
      <c r="AE159" s="22"/>
      <c r="AF159" s="24"/>
      <c r="AG159" s="22"/>
      <c r="AH159" s="24"/>
      <c r="AI159" s="22"/>
      <c r="AJ159" s="24"/>
      <c r="AK159" s="22"/>
      <c r="AL159" s="24"/>
      <c r="AM159" s="22"/>
      <c r="AN159" s="24"/>
      <c r="AO159" s="22"/>
      <c r="AP159" s="24"/>
      <c r="AQ159" s="22"/>
      <c r="AR159" s="24"/>
      <c r="AS159" s="22"/>
      <c r="AT159" s="24"/>
      <c r="AU159" s="22"/>
      <c r="AV159" s="24"/>
      <c r="AW159" s="22"/>
      <c r="AX159" s="24"/>
      <c r="AY159" s="22"/>
      <c r="AZ159" s="24"/>
      <c r="BA159" s="22"/>
      <c r="BB159" s="24"/>
      <c r="BC159" s="22"/>
      <c r="BD159" s="24"/>
      <c r="BE159" s="22"/>
      <c r="BF159" s="24"/>
      <c r="BG159" s="22"/>
    </row>
    <row r="160" spans="1:59" x14ac:dyDescent="0.25">
      <c r="A160" s="5" t="s">
        <v>294</v>
      </c>
      <c r="B160" s="8">
        <v>999028048</v>
      </c>
      <c r="C160" s="4" t="s">
        <v>299</v>
      </c>
      <c r="D160" s="26" t="s">
        <v>300</v>
      </c>
      <c r="E160" s="43"/>
      <c r="F160" s="43"/>
      <c r="G160" s="28">
        <f t="shared" si="12"/>
        <v>2</v>
      </c>
      <c r="H160" s="21">
        <v>43578</v>
      </c>
      <c r="I160" s="18">
        <v>2</v>
      </c>
      <c r="J160" s="24"/>
      <c r="K160" s="22"/>
      <c r="L160" s="24"/>
      <c r="M160" s="22"/>
      <c r="N160" s="24"/>
      <c r="O160" s="22"/>
      <c r="P160" s="24"/>
      <c r="Q160" s="22"/>
      <c r="R160" s="21"/>
      <c r="S160" s="23"/>
      <c r="T160" s="24"/>
      <c r="U160" s="22"/>
      <c r="V160" s="24"/>
      <c r="W160" s="22"/>
      <c r="X160" s="24"/>
      <c r="Y160" s="22"/>
      <c r="Z160" s="24"/>
      <c r="AA160" s="22"/>
      <c r="AB160" s="24"/>
      <c r="AC160" s="22"/>
      <c r="AD160" s="24"/>
      <c r="AE160" s="22"/>
      <c r="AF160" s="24"/>
      <c r="AG160" s="22"/>
      <c r="AH160" s="24"/>
      <c r="AI160" s="22"/>
      <c r="AJ160" s="24"/>
      <c r="AK160" s="22"/>
      <c r="AL160" s="24"/>
      <c r="AM160" s="22"/>
      <c r="AN160" s="24"/>
      <c r="AO160" s="22"/>
      <c r="AP160" s="24"/>
      <c r="AQ160" s="22"/>
      <c r="AR160" s="24"/>
      <c r="AS160" s="22"/>
      <c r="AT160" s="24"/>
      <c r="AU160" s="22"/>
      <c r="AV160" s="24"/>
      <c r="AW160" s="22"/>
      <c r="AX160" s="24"/>
      <c r="AY160" s="22"/>
      <c r="AZ160" s="24"/>
      <c r="BA160" s="22"/>
      <c r="BB160" s="24"/>
      <c r="BC160" s="22"/>
      <c r="BD160" s="24"/>
      <c r="BE160" s="22"/>
      <c r="BF160" s="24"/>
      <c r="BG160" s="22"/>
    </row>
    <row r="161" spans="1:59" x14ac:dyDescent="0.25">
      <c r="A161" s="5" t="s">
        <v>294</v>
      </c>
      <c r="B161" s="8" t="s">
        <v>62</v>
      </c>
      <c r="C161" s="4" t="s">
        <v>301</v>
      </c>
      <c r="D161" s="26"/>
      <c r="E161" s="43"/>
      <c r="F161" s="43"/>
      <c r="G161" s="28">
        <f t="shared" si="12"/>
        <v>1</v>
      </c>
      <c r="H161" s="21">
        <v>43578</v>
      </c>
      <c r="I161" s="18">
        <v>1</v>
      </c>
      <c r="J161" s="24"/>
      <c r="K161" s="22"/>
      <c r="L161" s="24"/>
      <c r="M161" s="22"/>
      <c r="N161" s="24"/>
      <c r="O161" s="22"/>
      <c r="P161" s="24"/>
      <c r="Q161" s="22"/>
      <c r="R161" s="21"/>
      <c r="S161" s="23"/>
      <c r="T161" s="24"/>
      <c r="U161" s="22"/>
      <c r="V161" s="24"/>
      <c r="W161" s="22"/>
      <c r="X161" s="24"/>
      <c r="Y161" s="22"/>
      <c r="Z161" s="24"/>
      <c r="AA161" s="22"/>
      <c r="AB161" s="24"/>
      <c r="AC161" s="22"/>
      <c r="AD161" s="24"/>
      <c r="AE161" s="22"/>
      <c r="AF161" s="24"/>
      <c r="AG161" s="22"/>
      <c r="AH161" s="24"/>
      <c r="AI161" s="22"/>
      <c r="AJ161" s="24"/>
      <c r="AK161" s="22"/>
      <c r="AL161" s="24"/>
      <c r="AM161" s="22"/>
      <c r="AN161" s="24"/>
      <c r="AO161" s="22"/>
      <c r="AP161" s="24"/>
      <c r="AQ161" s="22"/>
      <c r="AR161" s="24"/>
      <c r="AS161" s="22"/>
      <c r="AT161" s="24"/>
      <c r="AU161" s="22"/>
      <c r="AV161" s="24"/>
      <c r="AW161" s="22"/>
      <c r="AX161" s="24"/>
      <c r="AY161" s="22"/>
      <c r="AZ161" s="24"/>
      <c r="BA161" s="22"/>
      <c r="BB161" s="24"/>
      <c r="BC161" s="22"/>
      <c r="BD161" s="24"/>
      <c r="BE161" s="22"/>
      <c r="BF161" s="24"/>
      <c r="BG161" s="22"/>
    </row>
    <row r="162" spans="1:59" x14ac:dyDescent="0.25">
      <c r="A162" s="5" t="s">
        <v>294</v>
      </c>
      <c r="B162" s="8" t="s">
        <v>65</v>
      </c>
      <c r="C162" s="4" t="s">
        <v>302</v>
      </c>
      <c r="D162" s="26"/>
      <c r="E162" s="43"/>
      <c r="F162" s="43"/>
      <c r="G162" s="28">
        <f t="shared" ref="G162:G165" si="13">I162+K162+M162+O162+Q162+S162</f>
        <v>1</v>
      </c>
      <c r="H162" s="21">
        <v>43578</v>
      </c>
      <c r="I162" s="18">
        <v>1</v>
      </c>
      <c r="J162" s="24"/>
      <c r="K162" s="22"/>
      <c r="L162" s="24"/>
      <c r="M162" s="22"/>
      <c r="N162" s="24"/>
      <c r="O162" s="22"/>
      <c r="P162" s="24"/>
      <c r="Q162" s="22"/>
      <c r="R162" s="21"/>
      <c r="S162" s="23"/>
      <c r="T162" s="24"/>
      <c r="U162" s="22"/>
      <c r="V162" s="24"/>
      <c r="W162" s="22"/>
      <c r="X162" s="24"/>
      <c r="Y162" s="22"/>
      <c r="Z162" s="24"/>
      <c r="AA162" s="22"/>
      <c r="AB162" s="24"/>
      <c r="AC162" s="22"/>
      <c r="AD162" s="24"/>
      <c r="AE162" s="22"/>
      <c r="AF162" s="24"/>
      <c r="AG162" s="22"/>
      <c r="AH162" s="24"/>
      <c r="AI162" s="22"/>
      <c r="AJ162" s="24"/>
      <c r="AK162" s="22"/>
      <c r="AL162" s="24"/>
      <c r="AM162" s="22"/>
      <c r="AN162" s="24"/>
      <c r="AO162" s="22"/>
      <c r="AP162" s="24"/>
      <c r="AQ162" s="22"/>
      <c r="AR162" s="24"/>
      <c r="AS162" s="22"/>
      <c r="AT162" s="24"/>
      <c r="AU162" s="22"/>
      <c r="AV162" s="24"/>
      <c r="AW162" s="22"/>
      <c r="AX162" s="24"/>
      <c r="AY162" s="22"/>
      <c r="AZ162" s="24"/>
      <c r="BA162" s="22"/>
      <c r="BB162" s="24"/>
      <c r="BC162" s="22"/>
      <c r="BD162" s="24"/>
      <c r="BE162" s="22"/>
      <c r="BF162" s="24"/>
      <c r="BG162" s="22"/>
    </row>
    <row r="163" spans="1:59" x14ac:dyDescent="0.25">
      <c r="A163" s="5" t="s">
        <v>294</v>
      </c>
      <c r="B163" s="8">
        <v>999027063</v>
      </c>
      <c r="C163" s="4" t="s">
        <v>303</v>
      </c>
      <c r="D163" s="26"/>
      <c r="E163" s="43"/>
      <c r="F163" s="43"/>
      <c r="G163" s="28">
        <f t="shared" si="13"/>
        <v>1</v>
      </c>
      <c r="H163" s="21">
        <v>43578</v>
      </c>
      <c r="I163" s="18">
        <v>1</v>
      </c>
      <c r="J163" s="24"/>
      <c r="K163" s="22"/>
      <c r="L163" s="24"/>
      <c r="M163" s="22"/>
      <c r="N163" s="24"/>
      <c r="O163" s="22"/>
      <c r="P163" s="24"/>
      <c r="Q163" s="22"/>
      <c r="R163" s="21"/>
      <c r="S163" s="23"/>
      <c r="T163" s="24"/>
      <c r="U163" s="22"/>
      <c r="V163" s="24"/>
      <c r="W163" s="22"/>
      <c r="X163" s="24"/>
      <c r="Y163" s="22"/>
      <c r="Z163" s="24"/>
      <c r="AA163" s="22"/>
      <c r="AB163" s="24"/>
      <c r="AC163" s="22"/>
      <c r="AD163" s="24"/>
      <c r="AE163" s="22"/>
      <c r="AF163" s="24"/>
      <c r="AG163" s="22"/>
      <c r="AH163" s="24"/>
      <c r="AI163" s="22"/>
      <c r="AJ163" s="24"/>
      <c r="AK163" s="22"/>
      <c r="AL163" s="24"/>
      <c r="AM163" s="22"/>
      <c r="AN163" s="24"/>
      <c r="AO163" s="22"/>
      <c r="AP163" s="24"/>
      <c r="AQ163" s="22"/>
      <c r="AR163" s="24"/>
      <c r="AS163" s="22"/>
      <c r="AT163" s="24"/>
      <c r="AU163" s="22"/>
      <c r="AV163" s="24"/>
      <c r="AW163" s="22"/>
      <c r="AX163" s="24"/>
      <c r="AY163" s="22"/>
      <c r="AZ163" s="24"/>
      <c r="BA163" s="22"/>
      <c r="BB163" s="24"/>
      <c r="BC163" s="22"/>
      <c r="BD163" s="24"/>
      <c r="BE163" s="22"/>
      <c r="BF163" s="24"/>
      <c r="BG163" s="22"/>
    </row>
    <row r="164" spans="1:59" x14ac:dyDescent="0.25">
      <c r="A164" s="5" t="s">
        <v>294</v>
      </c>
      <c r="B164" s="8">
        <v>999029850</v>
      </c>
      <c r="C164" s="4" t="s">
        <v>304</v>
      </c>
      <c r="D164" s="26"/>
      <c r="E164" s="43"/>
      <c r="F164" s="43"/>
      <c r="G164" s="28">
        <f t="shared" si="13"/>
        <v>1</v>
      </c>
      <c r="H164" s="21">
        <v>43578</v>
      </c>
      <c r="I164" s="18">
        <v>1</v>
      </c>
      <c r="J164" s="24"/>
      <c r="K164" s="22"/>
      <c r="L164" s="24"/>
      <c r="M164" s="22"/>
      <c r="N164" s="24"/>
      <c r="O164" s="22"/>
      <c r="P164" s="24"/>
      <c r="Q164" s="22"/>
      <c r="R164" s="21"/>
      <c r="S164" s="23"/>
      <c r="T164" s="24"/>
      <c r="U164" s="22"/>
      <c r="V164" s="24"/>
      <c r="W164" s="22"/>
      <c r="X164" s="24"/>
      <c r="Y164" s="22"/>
      <c r="Z164" s="24"/>
      <c r="AA164" s="22"/>
      <c r="AB164" s="24"/>
      <c r="AC164" s="22"/>
      <c r="AD164" s="24"/>
      <c r="AE164" s="22"/>
      <c r="AF164" s="24"/>
      <c r="AG164" s="22"/>
      <c r="AH164" s="24"/>
      <c r="AI164" s="22"/>
      <c r="AJ164" s="24"/>
      <c r="AK164" s="22"/>
      <c r="AL164" s="24"/>
      <c r="AM164" s="22"/>
      <c r="AN164" s="24"/>
      <c r="AO164" s="22"/>
      <c r="AP164" s="24"/>
      <c r="AQ164" s="22"/>
      <c r="AR164" s="24"/>
      <c r="AS164" s="22"/>
      <c r="AT164" s="24"/>
      <c r="AU164" s="22"/>
      <c r="AV164" s="24"/>
      <c r="AW164" s="22"/>
      <c r="AX164" s="24"/>
      <c r="AY164" s="22"/>
      <c r="AZ164" s="24"/>
      <c r="BA164" s="22"/>
      <c r="BB164" s="24"/>
      <c r="BC164" s="22"/>
      <c r="BD164" s="24"/>
      <c r="BE164" s="22"/>
      <c r="BF164" s="24"/>
      <c r="BG164" s="22"/>
    </row>
    <row r="165" spans="1:59" x14ac:dyDescent="0.25">
      <c r="A165" s="5" t="s">
        <v>294</v>
      </c>
      <c r="B165" s="8">
        <v>999120050</v>
      </c>
      <c r="C165" s="4" t="s">
        <v>305</v>
      </c>
      <c r="D165" s="26"/>
      <c r="E165" s="43"/>
      <c r="F165" s="43"/>
      <c r="G165" s="28">
        <f t="shared" si="13"/>
        <v>2</v>
      </c>
      <c r="H165" s="21">
        <v>43578</v>
      </c>
      <c r="I165" s="18">
        <v>2</v>
      </c>
      <c r="J165" s="24"/>
      <c r="K165" s="22"/>
      <c r="L165" s="24"/>
      <c r="M165" s="22"/>
      <c r="N165" s="24"/>
      <c r="O165" s="22"/>
      <c r="P165" s="24"/>
      <c r="Q165" s="22"/>
      <c r="R165" s="21"/>
      <c r="S165" s="23"/>
      <c r="T165" s="24"/>
      <c r="U165" s="22"/>
      <c r="V165" s="24"/>
      <c r="W165" s="22"/>
      <c r="X165" s="24"/>
      <c r="Y165" s="22"/>
      <c r="Z165" s="24"/>
      <c r="AA165" s="22"/>
      <c r="AB165" s="24"/>
      <c r="AC165" s="22"/>
      <c r="AD165" s="24"/>
      <c r="AE165" s="22"/>
      <c r="AF165" s="24"/>
      <c r="AG165" s="22"/>
      <c r="AH165" s="24"/>
      <c r="AI165" s="22"/>
      <c r="AJ165" s="24"/>
      <c r="AK165" s="22"/>
      <c r="AL165" s="24"/>
      <c r="AM165" s="22"/>
      <c r="AN165" s="24"/>
      <c r="AO165" s="22"/>
      <c r="AP165" s="24"/>
      <c r="AQ165" s="22"/>
      <c r="AR165" s="24"/>
      <c r="AS165" s="22"/>
      <c r="AT165" s="24"/>
      <c r="AU165" s="22"/>
      <c r="AV165" s="24"/>
      <c r="AW165" s="22"/>
      <c r="AX165" s="24"/>
      <c r="AY165" s="22"/>
      <c r="AZ165" s="24"/>
      <c r="BA165" s="22"/>
      <c r="BB165" s="24"/>
      <c r="BC165" s="22"/>
      <c r="BD165" s="24"/>
      <c r="BE165" s="22"/>
      <c r="BF165" s="24"/>
      <c r="BG165" s="22"/>
    </row>
    <row r="166" spans="1:59" x14ac:dyDescent="0.25">
      <c r="A166" s="5" t="s">
        <v>294</v>
      </c>
      <c r="B166" s="8">
        <v>999039080</v>
      </c>
      <c r="C166" s="4" t="s">
        <v>306</v>
      </c>
      <c r="D166" s="26"/>
      <c r="E166" s="43"/>
      <c r="F166" s="43"/>
      <c r="G166" s="28">
        <f t="shared" ref="G166:G169" si="14">I166+K166+M166+O166+Q166+S166</f>
        <v>6</v>
      </c>
      <c r="H166" s="21">
        <v>43578</v>
      </c>
      <c r="I166" s="18">
        <v>6</v>
      </c>
      <c r="J166" s="24"/>
      <c r="K166" s="22"/>
      <c r="L166" s="24"/>
      <c r="M166" s="22"/>
      <c r="N166" s="24"/>
      <c r="O166" s="22"/>
      <c r="P166" s="24"/>
      <c r="Q166" s="22"/>
      <c r="R166" s="21"/>
      <c r="S166" s="23"/>
      <c r="T166" s="24"/>
      <c r="U166" s="22"/>
      <c r="V166" s="24"/>
      <c r="W166" s="22"/>
      <c r="X166" s="24"/>
      <c r="Y166" s="22"/>
      <c r="Z166" s="24"/>
      <c r="AA166" s="22"/>
      <c r="AB166" s="24"/>
      <c r="AC166" s="22"/>
      <c r="AD166" s="24"/>
      <c r="AE166" s="22"/>
      <c r="AF166" s="24"/>
      <c r="AG166" s="22"/>
      <c r="AH166" s="24"/>
      <c r="AI166" s="22"/>
      <c r="AJ166" s="24"/>
      <c r="AK166" s="22"/>
      <c r="AL166" s="24"/>
      <c r="AM166" s="22"/>
      <c r="AN166" s="24"/>
      <c r="AO166" s="22"/>
      <c r="AP166" s="24"/>
      <c r="AQ166" s="22"/>
      <c r="AR166" s="24"/>
      <c r="AS166" s="22"/>
      <c r="AT166" s="24"/>
      <c r="AU166" s="22"/>
      <c r="AV166" s="24"/>
      <c r="AW166" s="22"/>
      <c r="AX166" s="24"/>
      <c r="AY166" s="22"/>
      <c r="AZ166" s="24"/>
      <c r="BA166" s="22"/>
      <c r="BB166" s="24"/>
      <c r="BC166" s="22"/>
      <c r="BD166" s="24"/>
      <c r="BE166" s="22"/>
      <c r="BF166" s="24"/>
      <c r="BG166" s="22"/>
    </row>
    <row r="167" spans="1:59" x14ac:dyDescent="0.25">
      <c r="A167" s="5" t="s">
        <v>294</v>
      </c>
      <c r="B167" s="8">
        <v>119652</v>
      </c>
      <c r="C167" s="4" t="s">
        <v>307</v>
      </c>
      <c r="D167" s="26"/>
      <c r="E167" s="43"/>
      <c r="F167" s="43"/>
      <c r="G167" s="28">
        <f t="shared" si="14"/>
        <v>1</v>
      </c>
      <c r="H167" s="21">
        <v>43578</v>
      </c>
      <c r="I167" s="18">
        <v>1</v>
      </c>
      <c r="J167" s="24"/>
      <c r="K167" s="22"/>
      <c r="L167" s="24"/>
      <c r="M167" s="22"/>
      <c r="N167" s="24"/>
      <c r="O167" s="22"/>
      <c r="P167" s="24"/>
      <c r="Q167" s="22"/>
      <c r="R167" s="21"/>
      <c r="S167" s="23"/>
      <c r="T167" s="24"/>
      <c r="U167" s="22"/>
      <c r="V167" s="24"/>
      <c r="W167" s="22"/>
      <c r="X167" s="24"/>
      <c r="Y167" s="22"/>
      <c r="Z167" s="24"/>
      <c r="AA167" s="22"/>
      <c r="AB167" s="24"/>
      <c r="AC167" s="22"/>
      <c r="AD167" s="24"/>
      <c r="AE167" s="22"/>
      <c r="AF167" s="24"/>
      <c r="AG167" s="22"/>
      <c r="AH167" s="24"/>
      <c r="AI167" s="22"/>
      <c r="AJ167" s="24"/>
      <c r="AK167" s="22"/>
      <c r="AL167" s="24"/>
      <c r="AM167" s="22"/>
      <c r="AN167" s="24"/>
      <c r="AO167" s="22"/>
      <c r="AP167" s="24"/>
      <c r="AQ167" s="22"/>
      <c r="AR167" s="24"/>
      <c r="AS167" s="22"/>
      <c r="AT167" s="24"/>
      <c r="AU167" s="22"/>
      <c r="AV167" s="24"/>
      <c r="AW167" s="22"/>
      <c r="AX167" s="24"/>
      <c r="AY167" s="22"/>
      <c r="AZ167" s="24"/>
      <c r="BA167" s="22"/>
      <c r="BB167" s="24"/>
      <c r="BC167" s="22"/>
      <c r="BD167" s="24"/>
      <c r="BE167" s="22"/>
      <c r="BF167" s="24"/>
      <c r="BG167" s="22"/>
    </row>
    <row r="168" spans="1:59" x14ac:dyDescent="0.25">
      <c r="A168" s="5" t="s">
        <v>294</v>
      </c>
      <c r="B168" s="8" t="s">
        <v>64</v>
      </c>
      <c r="C168" s="4" t="s">
        <v>308</v>
      </c>
      <c r="D168" s="26" t="s">
        <v>309</v>
      </c>
      <c r="E168" s="43"/>
      <c r="F168" s="43"/>
      <c r="G168" s="28">
        <f t="shared" si="14"/>
        <v>2</v>
      </c>
      <c r="H168" s="21">
        <v>43578</v>
      </c>
      <c r="I168" s="18">
        <v>2</v>
      </c>
      <c r="J168" s="24"/>
      <c r="K168" s="22"/>
      <c r="L168" s="24"/>
      <c r="M168" s="22"/>
      <c r="N168" s="24"/>
      <c r="O168" s="22"/>
      <c r="P168" s="24"/>
      <c r="Q168" s="22"/>
      <c r="R168" s="21"/>
      <c r="S168" s="23"/>
      <c r="T168" s="24"/>
      <c r="U168" s="22"/>
      <c r="V168" s="24"/>
      <c r="W168" s="22"/>
      <c r="X168" s="24"/>
      <c r="Y168" s="22"/>
      <c r="Z168" s="24"/>
      <c r="AA168" s="22"/>
      <c r="AB168" s="24"/>
      <c r="AC168" s="22"/>
      <c r="AD168" s="24"/>
      <c r="AE168" s="22"/>
      <c r="AF168" s="24"/>
      <c r="AG168" s="22"/>
      <c r="AH168" s="24"/>
      <c r="AI168" s="22"/>
      <c r="AJ168" s="24"/>
      <c r="AK168" s="22"/>
      <c r="AL168" s="24"/>
      <c r="AM168" s="22"/>
      <c r="AN168" s="24"/>
      <c r="AO168" s="22"/>
      <c r="AP168" s="24"/>
      <c r="AQ168" s="22"/>
      <c r="AR168" s="24"/>
      <c r="AS168" s="22"/>
      <c r="AT168" s="24"/>
      <c r="AU168" s="22"/>
      <c r="AV168" s="24"/>
      <c r="AW168" s="22"/>
      <c r="AX168" s="24"/>
      <c r="AY168" s="22"/>
      <c r="AZ168" s="24"/>
      <c r="BA168" s="22"/>
      <c r="BB168" s="24"/>
      <c r="BC168" s="22"/>
      <c r="BD168" s="24"/>
      <c r="BE168" s="22"/>
      <c r="BF168" s="24"/>
      <c r="BG168" s="22"/>
    </row>
    <row r="169" spans="1:59" x14ac:dyDescent="0.25">
      <c r="A169" s="5" t="s">
        <v>294</v>
      </c>
      <c r="B169" s="8">
        <v>999027845</v>
      </c>
      <c r="C169" s="4" t="s">
        <v>310</v>
      </c>
      <c r="D169" s="26"/>
      <c r="E169" s="43"/>
      <c r="F169" s="43"/>
      <c r="G169" s="28">
        <f t="shared" si="14"/>
        <v>1</v>
      </c>
      <c r="H169" s="21">
        <v>43578</v>
      </c>
      <c r="I169" s="18">
        <v>1</v>
      </c>
      <c r="J169" s="24"/>
      <c r="K169" s="22"/>
      <c r="L169" s="24"/>
      <c r="M169" s="22"/>
      <c r="N169" s="24"/>
      <c r="O169" s="22"/>
      <c r="P169" s="24"/>
      <c r="Q169" s="22"/>
      <c r="R169" s="21"/>
      <c r="S169" s="23"/>
      <c r="T169" s="24"/>
      <c r="U169" s="22"/>
      <c r="V169" s="24"/>
      <c r="W169" s="22"/>
      <c r="X169" s="24"/>
      <c r="Y169" s="22"/>
      <c r="Z169" s="24"/>
      <c r="AA169" s="22"/>
      <c r="AB169" s="24"/>
      <c r="AC169" s="22"/>
      <c r="AD169" s="24"/>
      <c r="AE169" s="22"/>
      <c r="AF169" s="24"/>
      <c r="AG169" s="22"/>
      <c r="AH169" s="24"/>
      <c r="AI169" s="22"/>
      <c r="AJ169" s="24"/>
      <c r="AK169" s="22"/>
      <c r="AL169" s="24"/>
      <c r="AM169" s="22"/>
      <c r="AN169" s="24"/>
      <c r="AO169" s="22"/>
      <c r="AP169" s="24"/>
      <c r="AQ169" s="22"/>
      <c r="AR169" s="24"/>
      <c r="AS169" s="22"/>
      <c r="AT169" s="24"/>
      <c r="AU169" s="22"/>
      <c r="AV169" s="24"/>
      <c r="AW169" s="22"/>
      <c r="AX169" s="24"/>
      <c r="AY169" s="22"/>
      <c r="AZ169" s="24"/>
      <c r="BA169" s="22"/>
      <c r="BB169" s="24"/>
      <c r="BC169" s="22"/>
      <c r="BD169" s="24"/>
      <c r="BE169" s="22"/>
      <c r="BF169" s="24"/>
      <c r="BG169" s="22"/>
    </row>
    <row r="170" spans="1:59" x14ac:dyDescent="0.25">
      <c r="A170" s="5" t="s">
        <v>294</v>
      </c>
      <c r="B170" s="8">
        <v>999026329</v>
      </c>
      <c r="C170" s="4" t="s">
        <v>311</v>
      </c>
      <c r="D170" s="26"/>
      <c r="E170" s="43"/>
      <c r="F170" s="43"/>
      <c r="G170" s="28">
        <f t="shared" ref="G170:G171" si="15">I170+K170+M170+O170+Q170+S170</f>
        <v>2</v>
      </c>
      <c r="H170" s="21">
        <v>43578</v>
      </c>
      <c r="I170" s="18">
        <v>2</v>
      </c>
      <c r="J170" s="24"/>
      <c r="K170" s="22"/>
      <c r="L170" s="24"/>
      <c r="M170" s="22"/>
      <c r="N170" s="24"/>
      <c r="O170" s="22"/>
      <c r="P170" s="24"/>
      <c r="Q170" s="22"/>
      <c r="R170" s="21"/>
      <c r="S170" s="23"/>
      <c r="T170" s="24"/>
      <c r="U170" s="22"/>
      <c r="V170" s="24"/>
      <c r="W170" s="22"/>
      <c r="X170" s="24"/>
      <c r="Y170" s="22"/>
      <c r="Z170" s="24"/>
      <c r="AA170" s="22"/>
      <c r="AB170" s="24"/>
      <c r="AC170" s="22"/>
      <c r="AD170" s="24"/>
      <c r="AE170" s="22"/>
      <c r="AF170" s="24"/>
      <c r="AG170" s="22"/>
      <c r="AH170" s="24"/>
      <c r="AI170" s="22"/>
      <c r="AJ170" s="24"/>
      <c r="AK170" s="22"/>
      <c r="AL170" s="24"/>
      <c r="AM170" s="22"/>
      <c r="AN170" s="24"/>
      <c r="AO170" s="22"/>
      <c r="AP170" s="24"/>
      <c r="AQ170" s="22"/>
      <c r="AR170" s="24"/>
      <c r="AS170" s="22"/>
      <c r="AT170" s="24"/>
      <c r="AU170" s="22"/>
      <c r="AV170" s="24"/>
      <c r="AW170" s="22"/>
      <c r="AX170" s="24"/>
      <c r="AY170" s="22"/>
      <c r="AZ170" s="24"/>
      <c r="BA170" s="22"/>
      <c r="BB170" s="24"/>
      <c r="BC170" s="22"/>
      <c r="BD170" s="24"/>
      <c r="BE170" s="22"/>
      <c r="BF170" s="24"/>
      <c r="BG170" s="22"/>
    </row>
    <row r="171" spans="1:59" x14ac:dyDescent="0.25">
      <c r="A171" s="5" t="s">
        <v>294</v>
      </c>
      <c r="B171" s="8">
        <v>999026419</v>
      </c>
      <c r="C171" s="4" t="s">
        <v>312</v>
      </c>
      <c r="D171" s="26"/>
      <c r="E171" s="43"/>
      <c r="F171" s="43"/>
      <c r="G171" s="28">
        <f t="shared" si="15"/>
        <v>1</v>
      </c>
      <c r="H171" s="21">
        <v>43578</v>
      </c>
      <c r="I171" s="18">
        <v>1</v>
      </c>
      <c r="J171" s="24"/>
      <c r="K171" s="22"/>
      <c r="L171" s="24"/>
      <c r="M171" s="22"/>
      <c r="N171" s="24"/>
      <c r="O171" s="22"/>
      <c r="P171" s="24"/>
      <c r="Q171" s="22"/>
      <c r="R171" s="21"/>
      <c r="S171" s="23"/>
      <c r="T171" s="24"/>
      <c r="U171" s="22"/>
      <c r="V171" s="24"/>
      <c r="W171" s="22"/>
      <c r="X171" s="24"/>
      <c r="Y171" s="22"/>
      <c r="Z171" s="24"/>
      <c r="AA171" s="22"/>
      <c r="AB171" s="24"/>
      <c r="AC171" s="22"/>
      <c r="AD171" s="24"/>
      <c r="AE171" s="22"/>
      <c r="AF171" s="24"/>
      <c r="AG171" s="22"/>
      <c r="AH171" s="24"/>
      <c r="AI171" s="22"/>
      <c r="AJ171" s="24"/>
      <c r="AK171" s="22"/>
      <c r="AL171" s="24"/>
      <c r="AM171" s="22"/>
      <c r="AN171" s="24"/>
      <c r="AO171" s="22"/>
      <c r="AP171" s="24"/>
      <c r="AQ171" s="22"/>
      <c r="AR171" s="24"/>
      <c r="AS171" s="22"/>
      <c r="AT171" s="24"/>
      <c r="AU171" s="22"/>
      <c r="AV171" s="24"/>
      <c r="AW171" s="22"/>
      <c r="AX171" s="24"/>
      <c r="AY171" s="22"/>
      <c r="AZ171" s="24"/>
      <c r="BA171" s="22"/>
      <c r="BB171" s="24"/>
      <c r="BC171" s="22"/>
      <c r="BD171" s="24"/>
      <c r="BE171" s="22"/>
      <c r="BF171" s="24"/>
      <c r="BG171" s="22"/>
    </row>
    <row r="172" spans="1:59" x14ac:dyDescent="0.25">
      <c r="A172" s="5" t="s">
        <v>294</v>
      </c>
      <c r="B172" s="8">
        <v>888004188</v>
      </c>
      <c r="C172" s="4" t="s">
        <v>313</v>
      </c>
      <c r="D172" s="26"/>
      <c r="E172" s="43"/>
      <c r="F172" s="43"/>
      <c r="G172" s="28">
        <f t="shared" ref="G172" si="16">I172+K172+M172+O172+Q172+S172</f>
        <v>1</v>
      </c>
      <c r="H172" s="21">
        <v>43578</v>
      </c>
      <c r="I172" s="18">
        <v>1</v>
      </c>
      <c r="J172" s="24"/>
      <c r="K172" s="22"/>
      <c r="L172" s="24"/>
      <c r="M172" s="22"/>
      <c r="N172" s="24"/>
      <c r="O172" s="22"/>
      <c r="P172" s="24"/>
      <c r="Q172" s="22"/>
      <c r="R172" s="21"/>
      <c r="S172" s="23"/>
      <c r="T172" s="24"/>
      <c r="U172" s="22"/>
      <c r="V172" s="24"/>
      <c r="W172" s="22"/>
      <c r="X172" s="24"/>
      <c r="Y172" s="22"/>
      <c r="Z172" s="24"/>
      <c r="AA172" s="22"/>
      <c r="AB172" s="24"/>
      <c r="AC172" s="22"/>
      <c r="AD172" s="24"/>
      <c r="AE172" s="22"/>
      <c r="AF172" s="24"/>
      <c r="AG172" s="22"/>
      <c r="AH172" s="24"/>
      <c r="AI172" s="22"/>
      <c r="AJ172" s="24"/>
      <c r="AK172" s="22"/>
      <c r="AL172" s="24"/>
      <c r="AM172" s="22"/>
      <c r="AN172" s="24"/>
      <c r="AO172" s="22"/>
      <c r="AP172" s="24"/>
      <c r="AQ172" s="22"/>
      <c r="AR172" s="24"/>
      <c r="AS172" s="22"/>
      <c r="AT172" s="24"/>
      <c r="AU172" s="22"/>
      <c r="AV172" s="24"/>
      <c r="AW172" s="22"/>
      <c r="AX172" s="24"/>
      <c r="AY172" s="22"/>
      <c r="AZ172" s="24"/>
      <c r="BA172" s="22"/>
      <c r="BB172" s="24"/>
      <c r="BC172" s="22"/>
      <c r="BD172" s="24"/>
      <c r="BE172" s="22"/>
      <c r="BF172" s="24"/>
      <c r="BG172" s="22"/>
    </row>
    <row r="173" spans="1:59" x14ac:dyDescent="0.25">
      <c r="A173" s="5" t="s">
        <v>84</v>
      </c>
      <c r="B173" s="8" t="s">
        <v>315</v>
      </c>
      <c r="C173" s="4" t="s">
        <v>139</v>
      </c>
      <c r="D173" s="26" t="s">
        <v>316</v>
      </c>
      <c r="E173" s="43"/>
      <c r="F173" s="43"/>
      <c r="G173" s="28">
        <f t="shared" ref="G173:G174" si="17">I173+K173+M173+O173+Q173+S173</f>
        <v>1</v>
      </c>
      <c r="H173" s="21">
        <v>43619</v>
      </c>
      <c r="I173" s="18">
        <v>1</v>
      </c>
      <c r="J173" s="24"/>
      <c r="K173" s="22"/>
      <c r="L173" s="24"/>
      <c r="M173" s="22"/>
      <c r="N173" s="24"/>
      <c r="O173" s="22"/>
      <c r="P173" s="24"/>
      <c r="Q173" s="22"/>
      <c r="R173" s="21"/>
      <c r="S173" s="23"/>
      <c r="T173" s="24"/>
      <c r="U173" s="22"/>
      <c r="V173" s="24"/>
      <c r="W173" s="22"/>
      <c r="X173" s="24"/>
      <c r="Y173" s="22"/>
      <c r="Z173" s="24"/>
      <c r="AA173" s="22"/>
      <c r="AB173" s="24"/>
      <c r="AC173" s="22"/>
      <c r="AD173" s="24"/>
      <c r="AE173" s="22"/>
      <c r="AF173" s="24"/>
      <c r="AG173" s="22"/>
      <c r="AH173" s="24"/>
      <c r="AI173" s="22"/>
      <c r="AJ173" s="24"/>
      <c r="AK173" s="22"/>
      <c r="AL173" s="24"/>
      <c r="AM173" s="22"/>
      <c r="AN173" s="24"/>
      <c r="AO173" s="22"/>
      <c r="AP173" s="24"/>
      <c r="AQ173" s="22"/>
      <c r="AR173" s="24"/>
      <c r="AS173" s="22"/>
      <c r="AT173" s="24"/>
      <c r="AU173" s="22"/>
      <c r="AV173" s="24"/>
      <c r="AW173" s="22"/>
      <c r="AX173" s="24"/>
      <c r="AY173" s="22"/>
      <c r="AZ173" s="24"/>
      <c r="BA173" s="22"/>
      <c r="BB173" s="24"/>
      <c r="BC173" s="22"/>
      <c r="BD173" s="24"/>
      <c r="BE173" s="22"/>
      <c r="BF173" s="24"/>
      <c r="BG173" s="22"/>
    </row>
    <row r="174" spans="1:59" x14ac:dyDescent="0.25">
      <c r="A174" s="5" t="s">
        <v>84</v>
      </c>
      <c r="B174" s="8" t="s">
        <v>317</v>
      </c>
      <c r="C174" s="4" t="s">
        <v>318</v>
      </c>
      <c r="D174" s="26"/>
      <c r="E174" s="43"/>
      <c r="F174" s="43"/>
      <c r="G174" s="28">
        <f t="shared" si="17"/>
        <v>1</v>
      </c>
      <c r="H174" s="21">
        <v>43619</v>
      </c>
      <c r="I174" s="18">
        <v>1</v>
      </c>
      <c r="J174" s="24"/>
      <c r="K174" s="22"/>
      <c r="L174" s="24"/>
      <c r="M174" s="22"/>
      <c r="N174" s="24"/>
      <c r="O174" s="22"/>
      <c r="P174" s="24"/>
      <c r="Q174" s="22"/>
      <c r="R174" s="21"/>
      <c r="S174" s="23"/>
      <c r="T174" s="24"/>
      <c r="U174" s="22"/>
      <c r="V174" s="24"/>
      <c r="W174" s="22"/>
      <c r="X174" s="24"/>
      <c r="Y174" s="22"/>
      <c r="Z174" s="24"/>
      <c r="AA174" s="22"/>
      <c r="AB174" s="24"/>
      <c r="AC174" s="22"/>
      <c r="AD174" s="24"/>
      <c r="AE174" s="22"/>
      <c r="AF174" s="24"/>
      <c r="AG174" s="22"/>
      <c r="AH174" s="24"/>
      <c r="AI174" s="22"/>
      <c r="AJ174" s="24"/>
      <c r="AK174" s="22"/>
      <c r="AL174" s="24"/>
      <c r="AM174" s="22"/>
      <c r="AN174" s="24"/>
      <c r="AO174" s="22"/>
      <c r="AP174" s="24"/>
      <c r="AQ174" s="22"/>
      <c r="AR174" s="24"/>
      <c r="AS174" s="22"/>
      <c r="AT174" s="24"/>
      <c r="AU174" s="22"/>
      <c r="AV174" s="24"/>
      <c r="AW174" s="22"/>
      <c r="AX174" s="24"/>
      <c r="AY174" s="22"/>
      <c r="AZ174" s="24"/>
      <c r="BA174" s="22"/>
      <c r="BB174" s="24"/>
      <c r="BC174" s="22"/>
      <c r="BD174" s="24"/>
      <c r="BE174" s="22"/>
      <c r="BF174" s="24"/>
      <c r="BG174" s="22"/>
    </row>
    <row r="175" spans="1:59" x14ac:dyDescent="0.25">
      <c r="A175" s="5" t="s">
        <v>294</v>
      </c>
      <c r="B175" s="8" t="s">
        <v>320</v>
      </c>
      <c r="C175" s="4" t="s">
        <v>321</v>
      </c>
      <c r="D175" s="26"/>
      <c r="E175" s="43"/>
      <c r="F175" s="43"/>
      <c r="G175" s="28">
        <v>4</v>
      </c>
      <c r="H175" s="21">
        <v>43700</v>
      </c>
      <c r="I175" s="18">
        <v>4</v>
      </c>
      <c r="J175" s="24"/>
      <c r="K175" s="22"/>
      <c r="L175" s="24"/>
      <c r="M175" s="22"/>
      <c r="N175" s="24"/>
      <c r="O175" s="22"/>
      <c r="P175" s="24"/>
      <c r="Q175" s="22"/>
      <c r="R175" s="21"/>
      <c r="S175" s="23"/>
      <c r="T175" s="24"/>
      <c r="U175" s="22"/>
      <c r="V175" s="24"/>
      <c r="W175" s="22"/>
      <c r="X175" s="24"/>
      <c r="Y175" s="22"/>
      <c r="Z175" s="24"/>
      <c r="AA175" s="22"/>
      <c r="AB175" s="24"/>
      <c r="AC175" s="22"/>
      <c r="AD175" s="24"/>
      <c r="AE175" s="22"/>
      <c r="AF175" s="24"/>
      <c r="AG175" s="22"/>
      <c r="AH175" s="24"/>
      <c r="AI175" s="22"/>
      <c r="AJ175" s="24"/>
      <c r="AK175" s="22"/>
      <c r="AL175" s="24"/>
      <c r="AM175" s="22"/>
      <c r="AN175" s="24"/>
      <c r="AO175" s="22"/>
      <c r="AP175" s="24"/>
      <c r="AQ175" s="22"/>
      <c r="AR175" s="24"/>
      <c r="AS175" s="22"/>
      <c r="AT175" s="24"/>
      <c r="AU175" s="22"/>
      <c r="AV175" s="24"/>
      <c r="AW175" s="22"/>
      <c r="AX175" s="24"/>
      <c r="AY175" s="22"/>
      <c r="AZ175" s="24"/>
      <c r="BA175" s="22"/>
      <c r="BB175" s="24"/>
      <c r="BC175" s="22"/>
      <c r="BD175" s="24"/>
      <c r="BE175" s="22"/>
      <c r="BF175" s="24"/>
      <c r="BG175" s="22"/>
    </row>
    <row r="176" spans="1:59" x14ac:dyDescent="0.25">
      <c r="A176" s="5"/>
      <c r="B176" s="8"/>
      <c r="C176" s="4"/>
      <c r="D176" s="26"/>
      <c r="E176" s="43"/>
      <c r="F176" s="43"/>
      <c r="G176" s="28"/>
      <c r="H176" s="21"/>
      <c r="I176" s="18"/>
      <c r="J176" s="24"/>
      <c r="K176" s="22"/>
      <c r="L176" s="24"/>
      <c r="M176" s="22"/>
      <c r="N176" s="24"/>
      <c r="O176" s="22"/>
      <c r="P176" s="24"/>
      <c r="Q176" s="22"/>
      <c r="R176" s="21"/>
      <c r="S176" s="23"/>
      <c r="T176" s="24"/>
      <c r="U176" s="22"/>
      <c r="V176" s="24"/>
      <c r="W176" s="22"/>
      <c r="X176" s="24"/>
      <c r="Y176" s="22"/>
      <c r="Z176" s="24"/>
      <c r="AA176" s="22"/>
      <c r="AB176" s="24"/>
      <c r="AC176" s="22"/>
      <c r="AD176" s="24"/>
      <c r="AE176" s="22"/>
      <c r="AF176" s="24"/>
      <c r="AG176" s="22"/>
      <c r="AH176" s="24"/>
      <c r="AI176" s="22"/>
      <c r="AJ176" s="24"/>
      <c r="AK176" s="22"/>
      <c r="AL176" s="24"/>
      <c r="AM176" s="22"/>
      <c r="AN176" s="24"/>
      <c r="AO176" s="22"/>
      <c r="AP176" s="24"/>
      <c r="AQ176" s="22"/>
      <c r="AR176" s="24"/>
      <c r="AS176" s="22"/>
      <c r="AT176" s="24"/>
      <c r="AU176" s="22"/>
      <c r="AV176" s="24"/>
      <c r="AW176" s="22"/>
      <c r="AX176" s="24"/>
      <c r="AY176" s="22"/>
      <c r="AZ176" s="24"/>
      <c r="BA176" s="22"/>
      <c r="BB176" s="24"/>
      <c r="BC176" s="22"/>
      <c r="BD176" s="24"/>
      <c r="BE176" s="22"/>
      <c r="BF176" s="24"/>
      <c r="BG176" s="22"/>
    </row>
    <row r="177" spans="1:59" x14ac:dyDescent="0.25">
      <c r="A177" s="5"/>
      <c r="B177" s="8"/>
      <c r="C177" s="4"/>
      <c r="D177" s="26"/>
      <c r="E177" s="43"/>
      <c r="F177" s="43"/>
      <c r="G177" s="28"/>
      <c r="H177" s="21"/>
      <c r="I177" s="18"/>
      <c r="J177" s="24"/>
      <c r="K177" s="22"/>
      <c r="L177" s="24"/>
      <c r="M177" s="22"/>
      <c r="N177" s="24"/>
      <c r="O177" s="22"/>
      <c r="P177" s="24"/>
      <c r="Q177" s="22"/>
      <c r="R177" s="21"/>
      <c r="S177" s="23"/>
      <c r="T177" s="24"/>
      <c r="U177" s="22"/>
      <c r="V177" s="24"/>
      <c r="W177" s="22"/>
      <c r="X177" s="24"/>
      <c r="Y177" s="22"/>
      <c r="Z177" s="24"/>
      <c r="AA177" s="22"/>
      <c r="AB177" s="24"/>
      <c r="AC177" s="22"/>
      <c r="AD177" s="24"/>
      <c r="AE177" s="22"/>
      <c r="AF177" s="24"/>
      <c r="AG177" s="22"/>
      <c r="AH177" s="24"/>
      <c r="AI177" s="22"/>
      <c r="AJ177" s="24"/>
      <c r="AK177" s="22"/>
      <c r="AL177" s="24"/>
      <c r="AM177" s="22"/>
      <c r="AN177" s="24"/>
      <c r="AO177" s="22"/>
      <c r="AP177" s="24"/>
      <c r="AQ177" s="22"/>
      <c r="AR177" s="24"/>
      <c r="AS177" s="22"/>
      <c r="AT177" s="24"/>
      <c r="AU177" s="22"/>
      <c r="AV177" s="24"/>
      <c r="AW177" s="22"/>
      <c r="AX177" s="24"/>
      <c r="AY177" s="22"/>
      <c r="AZ177" s="24"/>
      <c r="BA177" s="22"/>
      <c r="BB177" s="24"/>
      <c r="BC177" s="22"/>
      <c r="BD177" s="24"/>
      <c r="BE177" s="22"/>
      <c r="BF177" s="24"/>
      <c r="BG177" s="22"/>
    </row>
    <row r="178" spans="1:59" x14ac:dyDescent="0.25">
      <c r="A178" s="5"/>
      <c r="B178" s="8"/>
      <c r="C178" s="4"/>
      <c r="D178" s="26"/>
      <c r="E178" s="43"/>
      <c r="F178" s="43"/>
      <c r="G178" s="28"/>
      <c r="H178" s="21"/>
      <c r="I178" s="18"/>
      <c r="J178" s="24"/>
      <c r="K178" s="22"/>
      <c r="L178" s="24"/>
      <c r="M178" s="22"/>
      <c r="N178" s="24"/>
      <c r="O178" s="22"/>
      <c r="P178" s="24"/>
      <c r="Q178" s="22"/>
      <c r="R178" s="21"/>
      <c r="S178" s="23"/>
      <c r="T178" s="24"/>
      <c r="U178" s="22"/>
      <c r="V178" s="24"/>
      <c r="W178" s="22"/>
      <c r="X178" s="24"/>
      <c r="Y178" s="22"/>
      <c r="Z178" s="24"/>
      <c r="AA178" s="22"/>
      <c r="AB178" s="24"/>
      <c r="AC178" s="22"/>
      <c r="AD178" s="24"/>
      <c r="AE178" s="22"/>
      <c r="AF178" s="24"/>
      <c r="AG178" s="22"/>
      <c r="AH178" s="24"/>
      <c r="AI178" s="22"/>
      <c r="AJ178" s="24"/>
      <c r="AK178" s="22"/>
      <c r="AL178" s="24"/>
      <c r="AM178" s="22"/>
      <c r="AN178" s="24"/>
      <c r="AO178" s="22"/>
      <c r="AP178" s="24"/>
      <c r="AQ178" s="22"/>
      <c r="AR178" s="24"/>
      <c r="AS178" s="22"/>
      <c r="AT178" s="24"/>
      <c r="AU178" s="22"/>
      <c r="AV178" s="24"/>
      <c r="AW178" s="22"/>
      <c r="AX178" s="24"/>
      <c r="AY178" s="22"/>
      <c r="AZ178" s="24"/>
      <c r="BA178" s="22"/>
      <c r="BB178" s="24"/>
      <c r="BC178" s="22"/>
      <c r="BD178" s="24"/>
      <c r="BE178" s="22"/>
      <c r="BF178" s="24"/>
      <c r="BG178" s="22"/>
    </row>
    <row r="179" spans="1:59" x14ac:dyDescent="0.25">
      <c r="A179" s="5"/>
      <c r="B179" s="8"/>
      <c r="C179" s="4"/>
      <c r="D179" s="26"/>
      <c r="E179" s="43"/>
      <c r="F179" s="43"/>
      <c r="G179" s="28"/>
      <c r="H179" s="21"/>
      <c r="I179" s="18"/>
      <c r="J179" s="24"/>
      <c r="K179" s="22"/>
      <c r="L179" s="24"/>
      <c r="M179" s="22"/>
      <c r="N179" s="24"/>
      <c r="O179" s="22"/>
      <c r="P179" s="24"/>
      <c r="Q179" s="22"/>
      <c r="R179" s="21"/>
      <c r="S179" s="23"/>
      <c r="T179" s="24"/>
      <c r="U179" s="22"/>
      <c r="V179" s="24"/>
      <c r="W179" s="22"/>
      <c r="X179" s="24"/>
      <c r="Y179" s="22"/>
      <c r="Z179" s="24"/>
      <c r="AA179" s="22"/>
      <c r="AB179" s="24"/>
      <c r="AC179" s="22"/>
      <c r="AD179" s="24"/>
      <c r="AE179" s="22"/>
      <c r="AF179" s="24"/>
      <c r="AG179" s="22"/>
      <c r="AH179" s="24"/>
      <c r="AI179" s="22"/>
      <c r="AJ179" s="24"/>
      <c r="AK179" s="22"/>
      <c r="AL179" s="24"/>
      <c r="AM179" s="22"/>
      <c r="AN179" s="24"/>
      <c r="AO179" s="22"/>
      <c r="AP179" s="24"/>
      <c r="AQ179" s="22"/>
      <c r="AR179" s="24"/>
      <c r="AS179" s="22"/>
      <c r="AT179" s="24"/>
      <c r="AU179" s="22"/>
      <c r="AV179" s="24"/>
      <c r="AW179" s="22"/>
      <c r="AX179" s="24"/>
      <c r="AY179" s="22"/>
      <c r="AZ179" s="24"/>
      <c r="BA179" s="22"/>
      <c r="BB179" s="24"/>
      <c r="BC179" s="22"/>
      <c r="BD179" s="24"/>
      <c r="BE179" s="22"/>
      <c r="BF179" s="24"/>
      <c r="BG179" s="22"/>
    </row>
    <row r="180" spans="1:59" x14ac:dyDescent="0.25">
      <c r="A180" s="5"/>
      <c r="B180" s="8"/>
      <c r="C180" s="4"/>
      <c r="D180" s="26"/>
      <c r="E180" s="43"/>
      <c r="F180" s="43"/>
      <c r="G180" s="28"/>
      <c r="H180" s="21"/>
      <c r="I180" s="18"/>
      <c r="J180" s="24"/>
      <c r="K180" s="22"/>
      <c r="L180" s="24"/>
      <c r="M180" s="22"/>
      <c r="N180" s="24"/>
      <c r="O180" s="22"/>
      <c r="P180" s="24"/>
      <c r="Q180" s="22"/>
      <c r="R180" s="21"/>
      <c r="S180" s="23"/>
      <c r="T180" s="24"/>
      <c r="U180" s="22"/>
      <c r="V180" s="24"/>
      <c r="W180" s="22"/>
      <c r="X180" s="24"/>
      <c r="Y180" s="22"/>
      <c r="Z180" s="24"/>
      <c r="AA180" s="22"/>
      <c r="AB180" s="24"/>
      <c r="AC180" s="22"/>
      <c r="AD180" s="24"/>
      <c r="AE180" s="22"/>
      <c r="AF180" s="24"/>
      <c r="AG180" s="22"/>
      <c r="AH180" s="24"/>
      <c r="AI180" s="22"/>
      <c r="AJ180" s="24"/>
      <c r="AK180" s="22"/>
      <c r="AL180" s="24"/>
      <c r="AM180" s="22"/>
      <c r="AN180" s="24"/>
      <c r="AO180" s="22"/>
      <c r="AP180" s="24"/>
      <c r="AQ180" s="22"/>
      <c r="AR180" s="24"/>
      <c r="AS180" s="22"/>
      <c r="AT180" s="24"/>
      <c r="AU180" s="22"/>
      <c r="AV180" s="24"/>
      <c r="AW180" s="22"/>
      <c r="AX180" s="24"/>
      <c r="AY180" s="22"/>
      <c r="AZ180" s="24"/>
      <c r="BA180" s="22"/>
      <c r="BB180" s="24"/>
      <c r="BC180" s="22"/>
      <c r="BD180" s="24"/>
      <c r="BE180" s="22"/>
      <c r="BF180" s="24"/>
      <c r="BG180" s="22"/>
    </row>
    <row r="181" spans="1:59" x14ac:dyDescent="0.25">
      <c r="A181" s="5"/>
      <c r="B181" s="8"/>
      <c r="C181" s="4"/>
      <c r="D181" s="26"/>
      <c r="E181" s="43"/>
      <c r="F181" s="43"/>
      <c r="G181" s="28"/>
      <c r="H181" s="21"/>
      <c r="I181" s="18"/>
      <c r="J181" s="24"/>
      <c r="K181" s="22"/>
      <c r="L181" s="24"/>
      <c r="M181" s="22"/>
      <c r="N181" s="24"/>
      <c r="O181" s="22"/>
      <c r="P181" s="24"/>
      <c r="Q181" s="22"/>
      <c r="R181" s="21"/>
      <c r="S181" s="23"/>
      <c r="T181" s="24"/>
      <c r="U181" s="22"/>
      <c r="V181" s="24"/>
      <c r="W181" s="22"/>
      <c r="X181" s="24"/>
      <c r="Y181" s="22"/>
      <c r="Z181" s="24"/>
      <c r="AA181" s="22"/>
      <c r="AB181" s="24"/>
      <c r="AC181" s="22"/>
      <c r="AD181" s="24"/>
      <c r="AE181" s="22"/>
      <c r="AF181" s="24"/>
      <c r="AG181" s="22"/>
      <c r="AH181" s="24"/>
      <c r="AI181" s="22"/>
      <c r="AJ181" s="24"/>
      <c r="AK181" s="22"/>
      <c r="AL181" s="24"/>
      <c r="AM181" s="22"/>
      <c r="AN181" s="24"/>
      <c r="AO181" s="22"/>
      <c r="AP181" s="24"/>
      <c r="AQ181" s="22"/>
      <c r="AR181" s="24"/>
      <c r="AS181" s="22"/>
      <c r="AT181" s="24"/>
      <c r="AU181" s="22"/>
      <c r="AV181" s="24"/>
      <c r="AW181" s="22"/>
      <c r="AX181" s="24"/>
      <c r="AY181" s="22"/>
      <c r="AZ181" s="24"/>
      <c r="BA181" s="22"/>
      <c r="BB181" s="24"/>
      <c r="BC181" s="22"/>
      <c r="BD181" s="24"/>
      <c r="BE181" s="22"/>
      <c r="BF181" s="24"/>
      <c r="BG181" s="22"/>
    </row>
    <row r="182" spans="1:59" x14ac:dyDescent="0.25">
      <c r="A182" s="5"/>
      <c r="B182" s="8"/>
      <c r="C182" s="4"/>
      <c r="D182" s="26"/>
      <c r="E182" s="43"/>
      <c r="F182" s="43"/>
      <c r="G182" s="28"/>
      <c r="H182" s="21"/>
      <c r="I182" s="18"/>
      <c r="J182" s="24"/>
      <c r="K182" s="22"/>
      <c r="L182" s="24"/>
      <c r="M182" s="22"/>
      <c r="N182" s="24"/>
      <c r="O182" s="22"/>
      <c r="P182" s="24"/>
      <c r="Q182" s="22"/>
      <c r="R182" s="21"/>
      <c r="S182" s="23"/>
      <c r="T182" s="24"/>
      <c r="U182" s="22"/>
      <c r="V182" s="24"/>
      <c r="W182" s="22"/>
      <c r="X182" s="24"/>
      <c r="Y182" s="22"/>
      <c r="Z182" s="24"/>
      <c r="AA182" s="22"/>
      <c r="AB182" s="24"/>
      <c r="AC182" s="22"/>
      <c r="AD182" s="24"/>
      <c r="AE182" s="22"/>
      <c r="AF182" s="24"/>
      <c r="AG182" s="22"/>
      <c r="AH182" s="24"/>
      <c r="AI182" s="22"/>
      <c r="AJ182" s="24"/>
      <c r="AK182" s="22"/>
      <c r="AL182" s="24"/>
      <c r="AM182" s="22"/>
      <c r="AN182" s="24"/>
      <c r="AO182" s="22"/>
      <c r="AP182" s="24"/>
      <c r="AQ182" s="22"/>
      <c r="AR182" s="24"/>
      <c r="AS182" s="22"/>
      <c r="AT182" s="24"/>
      <c r="AU182" s="22"/>
      <c r="AV182" s="24"/>
      <c r="AW182" s="22"/>
      <c r="AX182" s="24"/>
      <c r="AY182" s="22"/>
      <c r="AZ182" s="24"/>
      <c r="BA182" s="22"/>
      <c r="BB182" s="24"/>
      <c r="BC182" s="22"/>
      <c r="BD182" s="24"/>
      <c r="BE182" s="22"/>
      <c r="BF182" s="24"/>
      <c r="BG182" s="22"/>
    </row>
    <row r="183" spans="1:59" x14ac:dyDescent="0.25">
      <c r="A183" s="5"/>
      <c r="B183" s="8"/>
      <c r="C183" s="4"/>
      <c r="D183" s="26"/>
      <c r="E183" s="43"/>
      <c r="F183" s="43"/>
      <c r="G183" s="28"/>
      <c r="H183" s="21"/>
      <c r="I183" s="18"/>
      <c r="J183" s="24"/>
      <c r="K183" s="22"/>
      <c r="L183" s="24"/>
      <c r="M183" s="22"/>
      <c r="N183" s="24"/>
      <c r="O183" s="22"/>
      <c r="P183" s="24"/>
      <c r="Q183" s="22"/>
      <c r="R183" s="21"/>
      <c r="S183" s="23"/>
      <c r="T183" s="24"/>
      <c r="U183" s="22"/>
      <c r="V183" s="24"/>
      <c r="W183" s="22"/>
      <c r="X183" s="24"/>
      <c r="Y183" s="22"/>
      <c r="Z183" s="24"/>
      <c r="AA183" s="22"/>
      <c r="AB183" s="24"/>
      <c r="AC183" s="22"/>
      <c r="AD183" s="24"/>
      <c r="AE183" s="22"/>
      <c r="AF183" s="24"/>
      <c r="AG183" s="22"/>
      <c r="AH183" s="24"/>
      <c r="AI183" s="22"/>
      <c r="AJ183" s="24"/>
      <c r="AK183" s="22"/>
      <c r="AL183" s="24"/>
      <c r="AM183" s="22"/>
      <c r="AN183" s="24"/>
      <c r="AO183" s="22"/>
      <c r="AP183" s="24"/>
      <c r="AQ183" s="22"/>
      <c r="AR183" s="24"/>
      <c r="AS183" s="22"/>
      <c r="AT183" s="24"/>
      <c r="AU183" s="22"/>
      <c r="AV183" s="24"/>
      <c r="AW183" s="22"/>
      <c r="AX183" s="24"/>
      <c r="AY183" s="22"/>
      <c r="AZ183" s="24"/>
      <c r="BA183" s="22"/>
      <c r="BB183" s="24"/>
      <c r="BC183" s="22"/>
      <c r="BD183" s="24"/>
      <c r="BE183" s="22"/>
      <c r="BF183" s="24"/>
      <c r="BG183" s="22"/>
    </row>
    <row r="184" spans="1:59" x14ac:dyDescent="0.25">
      <c r="A184" s="5"/>
      <c r="B184" s="8"/>
      <c r="C184" s="4"/>
      <c r="D184" s="26"/>
      <c r="E184" s="43"/>
      <c r="F184" s="43"/>
      <c r="G184" s="28"/>
      <c r="H184" s="21"/>
      <c r="I184" s="18"/>
      <c r="J184" s="24"/>
      <c r="K184" s="22"/>
      <c r="L184" s="24"/>
      <c r="M184" s="22"/>
      <c r="N184" s="24"/>
      <c r="O184" s="22"/>
      <c r="P184" s="24"/>
      <c r="Q184" s="22"/>
      <c r="R184" s="21"/>
      <c r="S184" s="23"/>
      <c r="T184" s="24"/>
      <c r="U184" s="22"/>
      <c r="V184" s="24"/>
      <c r="W184" s="22"/>
      <c r="X184" s="24"/>
      <c r="Y184" s="22"/>
      <c r="Z184" s="24"/>
      <c r="AA184" s="22"/>
      <c r="AB184" s="24"/>
      <c r="AC184" s="22"/>
      <c r="AD184" s="24"/>
      <c r="AE184" s="22"/>
      <c r="AF184" s="24"/>
      <c r="AG184" s="22"/>
      <c r="AH184" s="24"/>
      <c r="AI184" s="22"/>
      <c r="AJ184" s="24"/>
      <c r="AK184" s="22"/>
      <c r="AL184" s="24"/>
      <c r="AM184" s="22"/>
      <c r="AN184" s="24"/>
      <c r="AO184" s="22"/>
      <c r="AP184" s="24"/>
      <c r="AQ184" s="22"/>
      <c r="AR184" s="24"/>
      <c r="AS184" s="22"/>
      <c r="AT184" s="24"/>
      <c r="AU184" s="22"/>
      <c r="AV184" s="24"/>
      <c r="AW184" s="22"/>
      <c r="AX184" s="24"/>
      <c r="AY184" s="22"/>
      <c r="AZ184" s="24"/>
      <c r="BA184" s="22"/>
      <c r="BB184" s="24"/>
      <c r="BC184" s="22"/>
      <c r="BD184" s="24"/>
      <c r="BE184" s="22"/>
      <c r="BF184" s="24"/>
      <c r="BG184" s="22"/>
    </row>
    <row r="185" spans="1:59" x14ac:dyDescent="0.25">
      <c r="A185" s="5"/>
      <c r="B185" s="8"/>
      <c r="C185" s="4"/>
      <c r="D185" s="26"/>
      <c r="E185" s="43"/>
      <c r="F185" s="43"/>
      <c r="G185" s="28"/>
      <c r="H185" s="21"/>
      <c r="I185" s="18"/>
      <c r="J185" s="24"/>
      <c r="K185" s="22"/>
      <c r="L185" s="24"/>
      <c r="M185" s="22"/>
      <c r="N185" s="24"/>
      <c r="O185" s="22"/>
      <c r="P185" s="24"/>
      <c r="Q185" s="22"/>
      <c r="R185" s="21"/>
      <c r="S185" s="23"/>
      <c r="T185" s="24"/>
      <c r="U185" s="22"/>
      <c r="V185" s="24"/>
      <c r="W185" s="22"/>
      <c r="X185" s="24"/>
      <c r="Y185" s="22"/>
      <c r="Z185" s="24"/>
      <c r="AA185" s="22"/>
      <c r="AB185" s="24"/>
      <c r="AC185" s="22"/>
      <c r="AD185" s="24"/>
      <c r="AE185" s="22"/>
      <c r="AF185" s="24"/>
      <c r="AG185" s="22"/>
      <c r="AH185" s="24"/>
      <c r="AI185" s="22"/>
      <c r="AJ185" s="24"/>
      <c r="AK185" s="22"/>
      <c r="AL185" s="24"/>
      <c r="AM185" s="22"/>
      <c r="AN185" s="24"/>
      <c r="AO185" s="22"/>
      <c r="AP185" s="24"/>
      <c r="AQ185" s="22"/>
      <c r="AR185" s="24"/>
      <c r="AS185" s="22"/>
      <c r="AT185" s="24"/>
      <c r="AU185" s="22"/>
      <c r="AV185" s="24"/>
      <c r="AW185" s="22"/>
      <c r="AX185" s="24"/>
      <c r="AY185" s="22"/>
      <c r="AZ185" s="24"/>
      <c r="BA185" s="22"/>
      <c r="BB185" s="24"/>
      <c r="BC185" s="22"/>
      <c r="BD185" s="24"/>
      <c r="BE185" s="22"/>
      <c r="BF185" s="24"/>
      <c r="BG185" s="22"/>
    </row>
    <row r="186" spans="1:59" x14ac:dyDescent="0.25">
      <c r="A186" s="5"/>
      <c r="B186" s="8"/>
      <c r="C186" s="4"/>
      <c r="D186" s="26"/>
      <c r="E186" s="43"/>
      <c r="F186" s="43"/>
      <c r="G186" s="28"/>
      <c r="H186" s="21"/>
      <c r="I186" s="18"/>
      <c r="J186" s="24"/>
      <c r="K186" s="22"/>
      <c r="L186" s="24"/>
      <c r="M186" s="22"/>
      <c r="N186" s="24"/>
      <c r="O186" s="22"/>
      <c r="P186" s="24"/>
      <c r="Q186" s="22"/>
      <c r="R186" s="21"/>
      <c r="S186" s="23"/>
      <c r="T186" s="24"/>
      <c r="U186" s="22"/>
      <c r="V186" s="24"/>
      <c r="W186" s="22"/>
      <c r="X186" s="24"/>
      <c r="Y186" s="22"/>
      <c r="Z186" s="24"/>
      <c r="AA186" s="22"/>
      <c r="AB186" s="24"/>
      <c r="AC186" s="22"/>
      <c r="AD186" s="24"/>
      <c r="AE186" s="22"/>
      <c r="AF186" s="24"/>
      <c r="AG186" s="22"/>
      <c r="AH186" s="24"/>
      <c r="AI186" s="22"/>
      <c r="AJ186" s="24"/>
      <c r="AK186" s="22"/>
      <c r="AL186" s="24"/>
      <c r="AM186" s="22"/>
      <c r="AN186" s="24"/>
      <c r="AO186" s="22"/>
      <c r="AP186" s="24"/>
      <c r="AQ186" s="22"/>
      <c r="AR186" s="24"/>
      <c r="AS186" s="22"/>
      <c r="AT186" s="24"/>
      <c r="AU186" s="22"/>
      <c r="AV186" s="24"/>
      <c r="AW186" s="22"/>
      <c r="AX186" s="24"/>
      <c r="AY186" s="22"/>
      <c r="AZ186" s="24"/>
      <c r="BA186" s="22"/>
      <c r="BB186" s="24"/>
      <c r="BC186" s="22"/>
      <c r="BD186" s="24"/>
      <c r="BE186" s="22"/>
      <c r="BF186" s="24"/>
      <c r="BG186" s="22"/>
    </row>
  </sheetData>
  <autoFilter ref="A1:W175" xr:uid="{00000000-0009-0000-0000-000000000000}"/>
  <conditionalFormatting sqref="B132">
    <cfRule type="duplicateValues" dxfId="29" priority="17"/>
  </conditionalFormatting>
  <conditionalFormatting sqref="B133">
    <cfRule type="duplicateValues" dxfId="28" priority="16"/>
  </conditionalFormatting>
  <conditionalFormatting sqref="B158:B160">
    <cfRule type="duplicateValues" dxfId="27" priority="12"/>
  </conditionalFormatting>
  <conditionalFormatting sqref="B161:B163">
    <cfRule type="duplicateValues" dxfId="26" priority="6"/>
  </conditionalFormatting>
  <conditionalFormatting sqref="B164:B167">
    <cfRule type="duplicateValues" dxfId="25" priority="4"/>
  </conditionalFormatting>
  <conditionalFormatting sqref="B173:B175">
    <cfRule type="duplicateValues" dxfId="24" priority="3"/>
  </conditionalFormatting>
  <conditionalFormatting sqref="B168:B172">
    <cfRule type="duplicateValues" dxfId="23" priority="2"/>
  </conditionalFormatting>
  <conditionalFormatting sqref="B187:B1048576 B1:B131 B134:B157">
    <cfRule type="duplicateValues" dxfId="22" priority="26"/>
  </conditionalFormatting>
  <conditionalFormatting sqref="B176:B186">
    <cfRule type="duplicateValues" dxfId="21" priority="30"/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147C-D7A5-4E3E-BEA1-39366AE14172}">
  <dimension ref="A1:AU181"/>
  <sheetViews>
    <sheetView topLeftCell="D1" zoomScale="90" zoomScaleNormal="90" workbookViewId="0">
      <pane ySplit="1" topLeftCell="A2" activePane="bottomLeft" state="frozen"/>
      <selection pane="bottomLeft" activeCell="J3" sqref="J3"/>
    </sheetView>
  </sheetViews>
  <sheetFormatPr defaultRowHeight="15" x14ac:dyDescent="0.25"/>
  <cols>
    <col min="1" max="1" width="9.28515625" customWidth="1"/>
    <col min="2" max="2" width="25.85546875" bestFit="1" customWidth="1"/>
    <col min="3" max="3" width="67.28515625" customWidth="1"/>
    <col min="4" max="4" width="64.7109375" customWidth="1"/>
    <col min="5" max="5" width="10.5703125" customWidth="1"/>
    <col min="6" max="6" width="10.140625" customWidth="1"/>
    <col min="7" max="7" width="12.7109375" style="9" bestFit="1" customWidth="1"/>
    <col min="8" max="8" width="16.28515625" bestFit="1" customWidth="1"/>
    <col min="9" max="9" width="11.28515625" bestFit="1" customWidth="1"/>
    <col min="10" max="10" width="11.140625" bestFit="1" customWidth="1"/>
    <col min="11" max="11" width="8.7109375" bestFit="1" customWidth="1"/>
    <col min="12" max="12" width="11.140625" bestFit="1" customWidth="1"/>
    <col min="13" max="13" width="8.7109375" bestFit="1" customWidth="1"/>
    <col min="14" max="14" width="11.140625" bestFit="1" customWidth="1"/>
    <col min="15" max="15" width="8.7109375" bestFit="1" customWidth="1"/>
    <col min="16" max="16" width="11.140625" bestFit="1" customWidth="1"/>
    <col min="17" max="17" width="8.7109375" bestFit="1" customWidth="1"/>
    <col min="18" max="18" width="11.140625" bestFit="1" customWidth="1"/>
    <col min="19" max="19" width="8.7109375" bestFit="1" customWidth="1"/>
    <col min="20" max="20" width="11.140625" bestFit="1" customWidth="1"/>
    <col min="21" max="21" width="8.7109375" bestFit="1" customWidth="1"/>
    <col min="22" max="22" width="11.140625" bestFit="1" customWidth="1"/>
    <col min="23" max="23" width="8.7109375" bestFit="1" customWidth="1"/>
    <col min="24" max="24" width="11.140625" bestFit="1" customWidth="1"/>
    <col min="25" max="25" width="8.7109375" bestFit="1" customWidth="1"/>
    <col min="26" max="26" width="9.85546875" bestFit="1" customWidth="1"/>
    <col min="27" max="27" width="8.7109375" customWidth="1"/>
    <col min="28" max="28" width="10.140625" bestFit="1" customWidth="1"/>
    <col min="29" max="29" width="8.7109375" customWidth="1"/>
    <col min="30" max="30" width="10.140625" bestFit="1" customWidth="1"/>
    <col min="31" max="31" width="8.7109375" customWidth="1"/>
    <col min="33" max="33" width="9.28515625" customWidth="1"/>
    <col min="34" max="34" width="9.85546875" bestFit="1" customWidth="1"/>
    <col min="36" max="36" width="9.7109375" bestFit="1" customWidth="1"/>
    <col min="42" max="42" width="10.28515625" bestFit="1" customWidth="1"/>
    <col min="44" max="44" width="10.28515625" bestFit="1" customWidth="1"/>
  </cols>
  <sheetData>
    <row r="1" spans="1:47" ht="30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58" t="s">
        <v>289</v>
      </c>
      <c r="F1" s="59" t="s">
        <v>274</v>
      </c>
      <c r="G1" s="27" t="s">
        <v>166</v>
      </c>
      <c r="H1" s="19" t="s">
        <v>165</v>
      </c>
      <c r="I1" s="29" t="s">
        <v>164</v>
      </c>
      <c r="J1" s="19" t="s">
        <v>165</v>
      </c>
      <c r="K1" s="20" t="s">
        <v>164</v>
      </c>
      <c r="L1" s="19" t="s">
        <v>165</v>
      </c>
      <c r="M1" s="20" t="s">
        <v>164</v>
      </c>
      <c r="N1" s="19" t="s">
        <v>165</v>
      </c>
      <c r="O1" s="20" t="s">
        <v>164</v>
      </c>
      <c r="P1" s="19" t="s">
        <v>165</v>
      </c>
      <c r="Q1" s="20" t="s">
        <v>164</v>
      </c>
      <c r="R1" s="19" t="s">
        <v>165</v>
      </c>
      <c r="S1" s="20" t="s">
        <v>164</v>
      </c>
      <c r="T1" s="19" t="s">
        <v>165</v>
      </c>
      <c r="U1" s="20" t="s">
        <v>164</v>
      </c>
      <c r="V1" s="19" t="s">
        <v>165</v>
      </c>
      <c r="W1" s="20" t="s">
        <v>164</v>
      </c>
      <c r="X1" s="19" t="s">
        <v>165</v>
      </c>
      <c r="Y1" s="20" t="s">
        <v>164</v>
      </c>
      <c r="Z1" s="19" t="s">
        <v>165</v>
      </c>
      <c r="AA1" s="20" t="s">
        <v>164</v>
      </c>
      <c r="AB1" s="19" t="s">
        <v>165</v>
      </c>
      <c r="AC1" s="20" t="s">
        <v>164</v>
      </c>
      <c r="AD1" s="19" t="s">
        <v>165</v>
      </c>
      <c r="AE1" s="20" t="s">
        <v>164</v>
      </c>
      <c r="AF1" s="19" t="s">
        <v>165</v>
      </c>
      <c r="AG1" s="20" t="s">
        <v>164</v>
      </c>
      <c r="AH1" s="19" t="s">
        <v>165</v>
      </c>
      <c r="AI1" s="20" t="s">
        <v>164</v>
      </c>
      <c r="AJ1" s="19" t="s">
        <v>165</v>
      </c>
      <c r="AK1" s="20" t="s">
        <v>164</v>
      </c>
      <c r="AL1" s="19" t="s">
        <v>165</v>
      </c>
      <c r="AM1" s="20" t="s">
        <v>164</v>
      </c>
      <c r="AN1" s="19" t="s">
        <v>165</v>
      </c>
      <c r="AO1" s="20" t="s">
        <v>164</v>
      </c>
    </row>
    <row r="2" spans="1:47" x14ac:dyDescent="0.25">
      <c r="A2" s="5" t="s">
        <v>83</v>
      </c>
      <c r="B2" s="7">
        <v>201000197</v>
      </c>
      <c r="C2" s="4" t="s">
        <v>235</v>
      </c>
      <c r="D2" s="26"/>
      <c r="E2" s="47" t="str">
        <f>IF(F2="","",G2-F2)</f>
        <v/>
      </c>
      <c r="F2" s="48"/>
      <c r="G2" s="28">
        <v>1</v>
      </c>
      <c r="H2" s="21"/>
      <c r="I2" s="18"/>
      <c r="J2" s="21"/>
      <c r="K2" s="22"/>
      <c r="L2" s="21"/>
      <c r="M2" s="22"/>
      <c r="N2" s="21"/>
      <c r="O2" s="22"/>
      <c r="P2" s="21"/>
      <c r="Q2" s="22"/>
      <c r="R2" s="21"/>
      <c r="S2" s="22"/>
      <c r="T2" s="21"/>
      <c r="U2" s="22"/>
      <c r="V2" s="21"/>
      <c r="W2" s="22"/>
      <c r="X2" s="21"/>
      <c r="Y2" s="22"/>
      <c r="Z2" s="21"/>
      <c r="AA2" s="22"/>
      <c r="AB2" s="21"/>
      <c r="AC2" s="22"/>
      <c r="AD2" s="21"/>
      <c r="AE2" s="22"/>
      <c r="AF2" s="21"/>
      <c r="AG2" s="22"/>
      <c r="AH2" s="21"/>
      <c r="AI2" s="22"/>
      <c r="AJ2" s="21"/>
      <c r="AK2" s="22"/>
      <c r="AL2" s="21"/>
      <c r="AM2" s="22"/>
      <c r="AN2" s="21"/>
      <c r="AO2" s="22"/>
      <c r="AP2" s="21"/>
      <c r="AQ2" s="22"/>
      <c r="AR2" s="21"/>
      <c r="AS2" s="22"/>
      <c r="AT2" s="21"/>
      <c r="AU2" s="22"/>
    </row>
    <row r="3" spans="1:47" x14ac:dyDescent="0.25">
      <c r="A3" s="5" t="s">
        <v>83</v>
      </c>
      <c r="B3" s="8">
        <v>201000197</v>
      </c>
      <c r="C3" s="32" t="s">
        <v>186</v>
      </c>
      <c r="D3" s="26"/>
      <c r="E3" s="47">
        <f>IF(G3-F3&gt;0,0,G3-F3)</f>
        <v>0</v>
      </c>
      <c r="F3" s="48">
        <v>1</v>
      </c>
      <c r="G3" s="34">
        <f>I3+K3+M3</f>
        <v>1</v>
      </c>
      <c r="H3" s="21">
        <v>43521</v>
      </c>
      <c r="I3" s="22">
        <v>1</v>
      </c>
      <c r="J3" s="21">
        <v>43544</v>
      </c>
      <c r="K3" s="22">
        <v>1</v>
      </c>
      <c r="L3" s="21">
        <v>43544</v>
      </c>
      <c r="M3" s="23">
        <v>-1</v>
      </c>
      <c r="N3" s="24"/>
      <c r="O3" s="22"/>
      <c r="P3" s="24"/>
      <c r="Q3" s="22"/>
      <c r="R3" s="24"/>
      <c r="S3" s="22"/>
      <c r="T3" s="24"/>
      <c r="U3" s="22"/>
      <c r="V3" s="24"/>
      <c r="W3" s="22"/>
      <c r="X3" s="24"/>
      <c r="Y3" s="22"/>
      <c r="Z3" s="21"/>
      <c r="AA3" s="22"/>
      <c r="AB3" s="21"/>
      <c r="AC3" s="22"/>
      <c r="AD3" s="21"/>
      <c r="AE3" s="22"/>
      <c r="AF3" s="21"/>
      <c r="AG3" s="22"/>
      <c r="AH3" s="21"/>
      <c r="AI3" s="22"/>
      <c r="AJ3" s="21"/>
      <c r="AK3" s="22"/>
      <c r="AL3" s="21"/>
      <c r="AM3" s="22"/>
      <c r="AN3" s="21"/>
      <c r="AO3" s="22"/>
      <c r="AP3" s="21"/>
      <c r="AQ3" s="22"/>
      <c r="AR3" s="21"/>
      <c r="AS3" s="22"/>
      <c r="AT3" s="21"/>
      <c r="AU3" s="22"/>
    </row>
    <row r="4" spans="1:47" x14ac:dyDescent="0.25">
      <c r="A4" s="5" t="s">
        <v>83</v>
      </c>
      <c r="B4" s="7">
        <v>201000260</v>
      </c>
      <c r="C4" s="4" t="s">
        <v>95</v>
      </c>
      <c r="D4" s="26"/>
      <c r="E4" s="47" t="str">
        <f t="shared" ref="E4:E51" si="0">IF(F4="","",G4-F4)</f>
        <v/>
      </c>
      <c r="F4" s="48"/>
      <c r="G4" s="28">
        <v>1</v>
      </c>
      <c r="H4" s="21"/>
      <c r="I4" s="18"/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1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</row>
    <row r="5" spans="1:47" x14ac:dyDescent="0.25">
      <c r="A5" s="5" t="s">
        <v>84</v>
      </c>
      <c r="B5" s="7">
        <v>999027699</v>
      </c>
      <c r="C5" s="4" t="s">
        <v>96</v>
      </c>
      <c r="D5" s="26"/>
      <c r="E5" s="47" t="str">
        <f t="shared" si="0"/>
        <v/>
      </c>
      <c r="F5" s="48"/>
      <c r="G5" s="28">
        <v>1</v>
      </c>
      <c r="H5" s="21"/>
      <c r="I5" s="18"/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1"/>
      <c r="AE5" s="22"/>
      <c r="AF5" s="21"/>
      <c r="AG5" s="22"/>
      <c r="AH5" s="21"/>
      <c r="AI5" s="22"/>
      <c r="AJ5" s="21"/>
      <c r="AK5" s="22"/>
      <c r="AL5" s="21"/>
      <c r="AM5" s="22"/>
      <c r="AN5" s="21"/>
      <c r="AO5" s="22"/>
      <c r="AP5" s="21"/>
      <c r="AQ5" s="22"/>
      <c r="AR5" s="21"/>
      <c r="AS5" s="22"/>
      <c r="AT5" s="21"/>
      <c r="AU5" s="22"/>
    </row>
    <row r="6" spans="1:47" x14ac:dyDescent="0.25">
      <c r="A6" s="5" t="s">
        <v>81</v>
      </c>
      <c r="B6" s="7" t="s">
        <v>7</v>
      </c>
      <c r="C6" s="4" t="s">
        <v>97</v>
      </c>
      <c r="D6" s="26"/>
      <c r="E6" s="47" t="str">
        <f t="shared" si="0"/>
        <v/>
      </c>
      <c r="F6" s="48"/>
      <c r="G6" s="28">
        <v>1</v>
      </c>
      <c r="H6" s="21"/>
      <c r="I6" s="18"/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  <c r="Z6" s="21"/>
      <c r="AA6" s="22"/>
      <c r="AB6" s="21"/>
      <c r="AC6" s="22"/>
      <c r="AD6" s="21"/>
      <c r="AE6" s="22"/>
      <c r="AF6" s="21"/>
      <c r="AG6" s="22"/>
      <c r="AH6" s="21"/>
      <c r="AI6" s="22"/>
      <c r="AJ6" s="21"/>
      <c r="AK6" s="22"/>
      <c r="AL6" s="21"/>
      <c r="AM6" s="22"/>
      <c r="AN6" s="21"/>
      <c r="AO6" s="22"/>
      <c r="AP6" s="21"/>
      <c r="AQ6" s="22"/>
      <c r="AR6" s="21"/>
      <c r="AS6" s="22"/>
      <c r="AT6" s="21"/>
      <c r="AU6" s="22"/>
    </row>
    <row r="7" spans="1:47" x14ac:dyDescent="0.25">
      <c r="A7" s="5" t="s">
        <v>85</v>
      </c>
      <c r="B7" s="7" t="s">
        <v>9</v>
      </c>
      <c r="C7" s="4" t="s">
        <v>9</v>
      </c>
      <c r="D7" s="26"/>
      <c r="E7" s="47" t="str">
        <f t="shared" si="0"/>
        <v/>
      </c>
      <c r="F7" s="48"/>
      <c r="G7" s="28">
        <v>15</v>
      </c>
      <c r="H7" s="21"/>
      <c r="I7" s="18"/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</row>
    <row r="8" spans="1:47" x14ac:dyDescent="0.25">
      <c r="A8" s="5" t="s">
        <v>81</v>
      </c>
      <c r="B8" s="7" t="s">
        <v>10</v>
      </c>
      <c r="C8" s="4" t="s">
        <v>98</v>
      </c>
      <c r="D8" s="26"/>
      <c r="E8" s="47" t="str">
        <f t="shared" si="0"/>
        <v/>
      </c>
      <c r="F8" s="48"/>
      <c r="G8" s="28">
        <v>5</v>
      </c>
      <c r="H8" s="21"/>
      <c r="I8" s="18"/>
      <c r="J8" s="21"/>
      <c r="K8" s="22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</row>
    <row r="9" spans="1:47" x14ac:dyDescent="0.25">
      <c r="A9" s="5" t="s">
        <v>86</v>
      </c>
      <c r="B9" s="7" t="s">
        <v>11</v>
      </c>
      <c r="C9" s="4" t="s">
        <v>99</v>
      </c>
      <c r="D9" s="26"/>
      <c r="E9" s="47" t="str">
        <f t="shared" si="0"/>
        <v/>
      </c>
      <c r="F9" s="48"/>
      <c r="G9" s="28">
        <v>3</v>
      </c>
      <c r="H9" s="21"/>
      <c r="I9" s="18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</row>
    <row r="10" spans="1:47" x14ac:dyDescent="0.25">
      <c r="A10" s="5" t="s">
        <v>86</v>
      </c>
      <c r="B10" s="7" t="s">
        <v>13</v>
      </c>
      <c r="C10" s="4" t="s">
        <v>100</v>
      </c>
      <c r="D10" s="26"/>
      <c r="E10" s="47" t="str">
        <f t="shared" si="0"/>
        <v/>
      </c>
      <c r="F10" s="48"/>
      <c r="G10" s="28">
        <v>3</v>
      </c>
      <c r="H10" s="21"/>
      <c r="I10" s="18"/>
      <c r="J10" s="21"/>
      <c r="K10" s="22"/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</row>
    <row r="11" spans="1:47" x14ac:dyDescent="0.25">
      <c r="A11" s="5" t="s">
        <v>87</v>
      </c>
      <c r="B11" s="7">
        <v>441001128</v>
      </c>
      <c r="C11" s="4" t="s">
        <v>101</v>
      </c>
      <c r="D11" s="26"/>
      <c r="E11" s="47" t="str">
        <f t="shared" si="0"/>
        <v/>
      </c>
      <c r="F11" s="48"/>
      <c r="G11" s="28">
        <v>3</v>
      </c>
      <c r="H11" s="21"/>
      <c r="I11" s="18"/>
      <c r="J11" s="21"/>
      <c r="K11" s="22"/>
      <c r="L11" s="21"/>
      <c r="M11" s="22"/>
      <c r="N11" s="21"/>
      <c r="O11" s="22"/>
      <c r="P11" s="21"/>
      <c r="Q11" s="22"/>
      <c r="R11" s="21"/>
      <c r="S11" s="22"/>
      <c r="T11" s="21"/>
      <c r="U11" s="22"/>
      <c r="V11" s="21"/>
      <c r="W11" s="22"/>
      <c r="X11" s="21"/>
      <c r="Y11" s="22"/>
      <c r="Z11" s="21"/>
      <c r="AA11" s="22"/>
      <c r="AB11" s="21"/>
      <c r="AC11" s="22"/>
      <c r="AD11" s="21"/>
      <c r="AE11" s="22"/>
      <c r="AF11" s="21"/>
      <c r="AG11" s="22"/>
      <c r="AH11" s="21"/>
      <c r="AI11" s="22"/>
      <c r="AJ11" s="21"/>
      <c r="AK11" s="22"/>
      <c r="AL11" s="21"/>
      <c r="AM11" s="22"/>
      <c r="AN11" s="21"/>
      <c r="AO11" s="22"/>
      <c r="AP11" s="21"/>
      <c r="AQ11" s="22"/>
      <c r="AR11" s="21"/>
      <c r="AS11" s="22"/>
      <c r="AT11" s="21"/>
      <c r="AU11" s="22"/>
    </row>
    <row r="12" spans="1:47" x14ac:dyDescent="0.25">
      <c r="A12" s="5" t="s">
        <v>81</v>
      </c>
      <c r="B12" s="7" t="s">
        <v>14</v>
      </c>
      <c r="C12" s="4" t="s">
        <v>102</v>
      </c>
      <c r="D12" s="26"/>
      <c r="E12" s="47" t="str">
        <f t="shared" si="0"/>
        <v/>
      </c>
      <c r="F12" s="48"/>
      <c r="G12" s="28">
        <v>1</v>
      </c>
      <c r="H12" s="21"/>
      <c r="I12" s="18"/>
      <c r="J12" s="21"/>
      <c r="K12" s="22"/>
      <c r="L12" s="21"/>
      <c r="M12" s="22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</row>
    <row r="13" spans="1:47" x14ac:dyDescent="0.25">
      <c r="A13" s="5" t="s">
        <v>81</v>
      </c>
      <c r="B13" s="7" t="s">
        <v>15</v>
      </c>
      <c r="C13" s="4" t="s">
        <v>103</v>
      </c>
      <c r="D13" s="26"/>
      <c r="E13" s="47" t="str">
        <f t="shared" si="0"/>
        <v/>
      </c>
      <c r="F13" s="48"/>
      <c r="G13" s="28">
        <f t="shared" ref="G13" si="1">I13+K13+M13+O13+Q13+S13</f>
        <v>0</v>
      </c>
      <c r="H13" s="21"/>
      <c r="I13" s="18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</row>
    <row r="14" spans="1:47" x14ac:dyDescent="0.25">
      <c r="A14" s="5" t="s">
        <v>81</v>
      </c>
      <c r="B14" s="7">
        <v>700001722</v>
      </c>
      <c r="C14" s="4" t="s">
        <v>104</v>
      </c>
      <c r="D14" s="26"/>
      <c r="E14" s="47" t="str">
        <f t="shared" si="0"/>
        <v/>
      </c>
      <c r="F14" s="48"/>
      <c r="G14" s="28">
        <v>1</v>
      </c>
      <c r="H14" s="21"/>
      <c r="I14" s="18"/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</row>
    <row r="15" spans="1:47" x14ac:dyDescent="0.25">
      <c r="A15" s="5" t="s">
        <v>81</v>
      </c>
      <c r="B15" s="7" t="s">
        <v>17</v>
      </c>
      <c r="C15" s="4" t="s">
        <v>105</v>
      </c>
      <c r="D15" s="26"/>
      <c r="E15" s="47" t="str">
        <f t="shared" si="0"/>
        <v/>
      </c>
      <c r="F15" s="48"/>
      <c r="G15" s="28">
        <v>3</v>
      </c>
      <c r="H15" s="21"/>
      <c r="I15" s="18"/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</row>
    <row r="16" spans="1:47" x14ac:dyDescent="0.25">
      <c r="A16" s="5" t="s">
        <v>81</v>
      </c>
      <c r="B16" s="7" t="s">
        <v>18</v>
      </c>
      <c r="C16" s="4" t="s">
        <v>106</v>
      </c>
      <c r="D16" s="26"/>
      <c r="E16" s="47" t="str">
        <f t="shared" si="0"/>
        <v/>
      </c>
      <c r="F16" s="48"/>
      <c r="G16" s="28">
        <v>1</v>
      </c>
      <c r="H16" s="21"/>
      <c r="I16" s="18"/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</row>
    <row r="17" spans="1:47" x14ac:dyDescent="0.25">
      <c r="A17" s="5" t="s">
        <v>84</v>
      </c>
      <c r="B17" s="7" t="s">
        <v>19</v>
      </c>
      <c r="C17" s="4" t="s">
        <v>107</v>
      </c>
      <c r="D17" s="26"/>
      <c r="E17" s="47" t="str">
        <f t="shared" si="0"/>
        <v/>
      </c>
      <c r="F17" s="48"/>
      <c r="G17" s="28">
        <v>5</v>
      </c>
      <c r="H17" s="21"/>
      <c r="I17" s="18"/>
      <c r="J17" s="21"/>
      <c r="K17" s="23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</row>
    <row r="18" spans="1:47" x14ac:dyDescent="0.25">
      <c r="A18" s="5" t="s">
        <v>85</v>
      </c>
      <c r="B18" s="7">
        <v>430001208</v>
      </c>
      <c r="C18" s="4" t="s">
        <v>108</v>
      </c>
      <c r="D18" s="26"/>
      <c r="E18" s="47" t="str">
        <f t="shared" si="0"/>
        <v/>
      </c>
      <c r="F18" s="48"/>
      <c r="G18" s="28">
        <v>8</v>
      </c>
      <c r="H18" s="21"/>
      <c r="I18" s="18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</row>
    <row r="19" spans="1:47" x14ac:dyDescent="0.25">
      <c r="A19" s="5" t="s">
        <v>84</v>
      </c>
      <c r="B19" s="7">
        <v>999027952</v>
      </c>
      <c r="C19" s="4" t="s">
        <v>109</v>
      </c>
      <c r="D19" s="26"/>
      <c r="E19" s="47" t="str">
        <f t="shared" si="0"/>
        <v/>
      </c>
      <c r="F19" s="48"/>
      <c r="G19" s="28">
        <v>2</v>
      </c>
      <c r="H19" s="21"/>
      <c r="I19" s="18"/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</row>
    <row r="20" spans="1:47" x14ac:dyDescent="0.25">
      <c r="A20" s="5" t="s">
        <v>85</v>
      </c>
      <c r="B20" s="7" t="s">
        <v>22</v>
      </c>
      <c r="C20" s="4" t="s">
        <v>110</v>
      </c>
      <c r="D20" s="26"/>
      <c r="E20" s="47" t="str">
        <f t="shared" si="0"/>
        <v/>
      </c>
      <c r="F20" s="48"/>
      <c r="G20" s="28">
        <v>7</v>
      </c>
      <c r="H20" s="21"/>
      <c r="I20" s="18"/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</row>
    <row r="21" spans="1:47" x14ac:dyDescent="0.25">
      <c r="A21" s="5" t="s">
        <v>85</v>
      </c>
      <c r="B21" s="7" t="s">
        <v>23</v>
      </c>
      <c r="C21" s="4" t="s">
        <v>111</v>
      </c>
      <c r="D21" s="26"/>
      <c r="E21" s="47" t="str">
        <f t="shared" si="0"/>
        <v/>
      </c>
      <c r="F21" s="48"/>
      <c r="G21" s="28">
        <v>7</v>
      </c>
      <c r="H21" s="21"/>
      <c r="I21" s="18"/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</row>
    <row r="22" spans="1:47" x14ac:dyDescent="0.25">
      <c r="A22" s="5" t="s">
        <v>84</v>
      </c>
      <c r="B22" s="7" t="s">
        <v>24</v>
      </c>
      <c r="C22" s="4" t="s">
        <v>112</v>
      </c>
      <c r="D22" s="26"/>
      <c r="E22" s="47" t="str">
        <f t="shared" si="0"/>
        <v/>
      </c>
      <c r="F22" s="48"/>
      <c r="G22" s="28">
        <v>4</v>
      </c>
      <c r="H22" s="21"/>
      <c r="I22" s="18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</row>
    <row r="23" spans="1:47" x14ac:dyDescent="0.25">
      <c r="A23" s="5" t="s">
        <v>85</v>
      </c>
      <c r="B23" s="7" t="s">
        <v>25</v>
      </c>
      <c r="C23" s="4" t="s">
        <v>113</v>
      </c>
      <c r="D23" s="26"/>
      <c r="E23" s="47" t="str">
        <f t="shared" si="0"/>
        <v/>
      </c>
      <c r="F23" s="48"/>
      <c r="G23" s="28">
        <v>190</v>
      </c>
      <c r="H23" s="21"/>
      <c r="I23" s="18"/>
      <c r="J23" s="21"/>
      <c r="K23" s="23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</row>
    <row r="24" spans="1:47" x14ac:dyDescent="0.25">
      <c r="A24" s="5" t="s">
        <v>85</v>
      </c>
      <c r="B24" s="7" t="s">
        <v>26</v>
      </c>
      <c r="C24" s="4" t="s">
        <v>114</v>
      </c>
      <c r="D24" s="26"/>
      <c r="E24" s="47" t="str">
        <f t="shared" si="0"/>
        <v/>
      </c>
      <c r="F24" s="48"/>
      <c r="G24" s="28">
        <v>2</v>
      </c>
      <c r="H24" s="21"/>
      <c r="I24" s="18"/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</row>
    <row r="25" spans="1:47" x14ac:dyDescent="0.25">
      <c r="A25" s="5" t="s">
        <v>87</v>
      </c>
      <c r="B25" s="7" t="s">
        <v>27</v>
      </c>
      <c r="C25" s="4" t="s">
        <v>27</v>
      </c>
      <c r="D25" s="26"/>
      <c r="E25" s="47" t="str">
        <f t="shared" si="0"/>
        <v/>
      </c>
      <c r="F25" s="48"/>
      <c r="G25" s="28">
        <v>6</v>
      </c>
      <c r="H25" s="21"/>
      <c r="I25" s="18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</row>
    <row r="26" spans="1:47" x14ac:dyDescent="0.25">
      <c r="A26" s="5" t="s">
        <v>88</v>
      </c>
      <c r="B26" s="7" t="s">
        <v>31</v>
      </c>
      <c r="C26" s="4" t="s">
        <v>115</v>
      </c>
      <c r="D26" s="26"/>
      <c r="E26" s="47" t="str">
        <f t="shared" si="0"/>
        <v/>
      </c>
      <c r="F26" s="48"/>
      <c r="G26" s="28">
        <v>6</v>
      </c>
      <c r="H26" s="21"/>
      <c r="I26" s="18"/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</row>
    <row r="27" spans="1:47" x14ac:dyDescent="0.25">
      <c r="A27" s="5" t="s">
        <v>88</v>
      </c>
      <c r="B27" s="7" t="s">
        <v>33</v>
      </c>
      <c r="C27" s="4" t="s">
        <v>163</v>
      </c>
      <c r="D27" s="26"/>
      <c r="E27" s="47" t="str">
        <f t="shared" si="0"/>
        <v/>
      </c>
      <c r="F27" s="48"/>
      <c r="G27" s="28">
        <v>2</v>
      </c>
      <c r="H27" s="21"/>
      <c r="I27" s="18"/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</row>
    <row r="28" spans="1:47" x14ac:dyDescent="0.25">
      <c r="A28" s="5" t="s">
        <v>87</v>
      </c>
      <c r="B28" s="7">
        <v>700001351</v>
      </c>
      <c r="C28" s="4" t="s">
        <v>116</v>
      </c>
      <c r="D28" s="26"/>
      <c r="E28" s="47" t="str">
        <f t="shared" si="0"/>
        <v/>
      </c>
      <c r="F28" s="48"/>
      <c r="G28" s="28">
        <v>3</v>
      </c>
      <c r="H28" s="21"/>
      <c r="I28" s="18"/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</row>
    <row r="29" spans="1:47" x14ac:dyDescent="0.25">
      <c r="A29" s="5" t="s">
        <v>87</v>
      </c>
      <c r="B29" s="7">
        <v>725000459</v>
      </c>
      <c r="C29" s="16" t="s">
        <v>228</v>
      </c>
      <c r="D29" s="41" t="s">
        <v>288</v>
      </c>
      <c r="E29" s="47">
        <f>IF(G29-F29&gt;0,0,G29-F29)</f>
        <v>0</v>
      </c>
      <c r="F29" s="48">
        <v>2</v>
      </c>
      <c r="G29" s="34">
        <f>5+I29+K29</f>
        <v>5</v>
      </c>
      <c r="H29" s="21">
        <v>43544</v>
      </c>
      <c r="I29" s="22">
        <v>2</v>
      </c>
      <c r="J29" s="21">
        <v>43577</v>
      </c>
      <c r="K29" s="23">
        <v>-2</v>
      </c>
      <c r="L29" s="21"/>
      <c r="M29" s="23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</row>
    <row r="30" spans="1:47" x14ac:dyDescent="0.25">
      <c r="A30" s="5" t="s">
        <v>87</v>
      </c>
      <c r="B30" s="7" t="s">
        <v>34</v>
      </c>
      <c r="C30" s="4" t="s">
        <v>163</v>
      </c>
      <c r="D30" s="26"/>
      <c r="E30" s="47" t="str">
        <f t="shared" si="0"/>
        <v/>
      </c>
      <c r="F30" s="48"/>
      <c r="G30" s="28">
        <v>1</v>
      </c>
      <c r="H30" s="21"/>
      <c r="I30" s="18"/>
      <c r="J30" s="21"/>
      <c r="K30" s="22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/>
      <c r="AC30" s="22"/>
      <c r="AD30" s="21"/>
      <c r="AE30" s="22"/>
      <c r="AF30" s="21"/>
      <c r="AG30" s="22"/>
      <c r="AH30" s="21"/>
      <c r="AI30" s="22"/>
      <c r="AJ30" s="21"/>
      <c r="AK30" s="22"/>
      <c r="AL30" s="21"/>
      <c r="AM30" s="22"/>
      <c r="AN30" s="21"/>
      <c r="AO30" s="22"/>
      <c r="AP30" s="21"/>
      <c r="AQ30" s="22"/>
      <c r="AR30" s="21"/>
      <c r="AS30" s="22"/>
      <c r="AT30" s="21"/>
      <c r="AU30" s="22"/>
    </row>
    <row r="31" spans="1:47" x14ac:dyDescent="0.25">
      <c r="A31" s="5" t="s">
        <v>87</v>
      </c>
      <c r="B31" s="7" t="s">
        <v>35</v>
      </c>
      <c r="C31" s="4" t="s">
        <v>163</v>
      </c>
      <c r="D31" s="26"/>
      <c r="E31" s="47" t="str">
        <f t="shared" si="0"/>
        <v/>
      </c>
      <c r="F31" s="48"/>
      <c r="G31" s="28">
        <v>1</v>
      </c>
      <c r="H31" s="21"/>
      <c r="I31" s="18"/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</row>
    <row r="32" spans="1:47" x14ac:dyDescent="0.25">
      <c r="A32" s="5" t="s">
        <v>84</v>
      </c>
      <c r="B32" s="7">
        <v>441000440</v>
      </c>
      <c r="C32" s="4" t="s">
        <v>118</v>
      </c>
      <c r="D32" s="26"/>
      <c r="E32" s="47" t="str">
        <f t="shared" si="0"/>
        <v/>
      </c>
      <c r="F32" s="48"/>
      <c r="G32" s="28">
        <v>6</v>
      </c>
      <c r="H32" s="21"/>
      <c r="I32" s="18"/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</row>
    <row r="33" spans="1:47" x14ac:dyDescent="0.25">
      <c r="A33" s="5" t="s">
        <v>85</v>
      </c>
      <c r="B33" s="7" t="s">
        <v>36</v>
      </c>
      <c r="C33" s="4" t="s">
        <v>163</v>
      </c>
      <c r="D33" s="26"/>
      <c r="E33" s="47" t="str">
        <f t="shared" si="0"/>
        <v/>
      </c>
      <c r="F33" s="48"/>
      <c r="G33" s="34">
        <f>5+I33</f>
        <v>4</v>
      </c>
      <c r="H33" s="21">
        <v>43780</v>
      </c>
      <c r="I33" s="23">
        <v>-1</v>
      </c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</row>
    <row r="34" spans="1:47" x14ac:dyDescent="0.25">
      <c r="A34" s="5" t="s">
        <v>81</v>
      </c>
      <c r="B34" s="7" t="s">
        <v>37</v>
      </c>
      <c r="C34" s="4" t="s">
        <v>119</v>
      </c>
      <c r="D34" s="26"/>
      <c r="E34" s="47" t="str">
        <f t="shared" si="0"/>
        <v/>
      </c>
      <c r="F34" s="48"/>
      <c r="G34" s="28">
        <v>1</v>
      </c>
      <c r="H34" s="21"/>
      <c r="I34" s="18"/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</row>
    <row r="35" spans="1:47" x14ac:dyDescent="0.25">
      <c r="A35" s="5" t="s">
        <v>85</v>
      </c>
      <c r="B35" s="7">
        <v>405008767</v>
      </c>
      <c r="C35" s="4" t="s">
        <v>120</v>
      </c>
      <c r="D35" s="26"/>
      <c r="E35" s="47" t="str">
        <f t="shared" si="0"/>
        <v/>
      </c>
      <c r="F35" s="48"/>
      <c r="G35" s="28">
        <v>5</v>
      </c>
      <c r="H35" s="21"/>
      <c r="I35" s="18"/>
      <c r="J35" s="21"/>
      <c r="K35" s="22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21"/>
      <c r="W35" s="22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21"/>
      <c r="AI35" s="22"/>
      <c r="AJ35" s="21"/>
      <c r="AK35" s="22"/>
      <c r="AL35" s="21"/>
      <c r="AM35" s="22"/>
      <c r="AN35" s="21"/>
      <c r="AO35" s="22"/>
      <c r="AP35" s="21"/>
      <c r="AQ35" s="22"/>
      <c r="AR35" s="21"/>
      <c r="AS35" s="22"/>
      <c r="AT35" s="21"/>
      <c r="AU35" s="22"/>
    </row>
    <row r="36" spans="1:47" x14ac:dyDescent="0.25">
      <c r="A36" s="5" t="s">
        <v>85</v>
      </c>
      <c r="B36" s="7" t="s">
        <v>38</v>
      </c>
      <c r="C36" s="4" t="s">
        <v>121</v>
      </c>
      <c r="D36" s="26"/>
      <c r="E36" s="47" t="str">
        <f t="shared" si="0"/>
        <v/>
      </c>
      <c r="F36" s="48"/>
      <c r="G36" s="28">
        <v>12</v>
      </c>
      <c r="H36" s="21"/>
      <c r="I36" s="18"/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</row>
    <row r="37" spans="1:47" x14ac:dyDescent="0.25">
      <c r="A37" s="5" t="s">
        <v>84</v>
      </c>
      <c r="B37" s="7" t="s">
        <v>39</v>
      </c>
      <c r="C37" s="4" t="s">
        <v>122</v>
      </c>
      <c r="D37" s="26"/>
      <c r="E37" s="47" t="str">
        <f t="shared" si="0"/>
        <v/>
      </c>
      <c r="F37" s="48"/>
      <c r="G37" s="28">
        <v>1</v>
      </c>
      <c r="H37" s="21"/>
      <c r="I37" s="18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</row>
    <row r="38" spans="1:47" x14ac:dyDescent="0.25">
      <c r="A38" s="5" t="s">
        <v>84</v>
      </c>
      <c r="B38" s="7">
        <v>9120089</v>
      </c>
      <c r="C38" s="4" t="s">
        <v>123</v>
      </c>
      <c r="D38" s="26"/>
      <c r="E38" s="47" t="str">
        <f t="shared" si="0"/>
        <v/>
      </c>
      <c r="F38" s="48"/>
      <c r="G38" s="28">
        <v>2</v>
      </c>
      <c r="H38" s="21"/>
      <c r="I38" s="18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</row>
    <row r="39" spans="1:47" x14ac:dyDescent="0.25">
      <c r="A39" s="5" t="s">
        <v>85</v>
      </c>
      <c r="B39" s="7">
        <v>430003154</v>
      </c>
      <c r="C39" s="4" t="s">
        <v>275</v>
      </c>
      <c r="D39" s="26" t="s">
        <v>238</v>
      </c>
      <c r="E39" s="47">
        <f>IF(G39-F39&gt;0,0,G39-F39)</f>
        <v>0</v>
      </c>
      <c r="F39" s="49">
        <v>4</v>
      </c>
      <c r="G39" s="34">
        <f>4+I39+K39+M39+O39</f>
        <v>7</v>
      </c>
      <c r="H39" s="21">
        <v>43599</v>
      </c>
      <c r="I39" s="23">
        <v>-1</v>
      </c>
      <c r="J39" s="21">
        <v>43732</v>
      </c>
      <c r="K39" s="22">
        <v>1</v>
      </c>
      <c r="L39" s="21">
        <v>43780</v>
      </c>
      <c r="M39" s="23">
        <v>-1</v>
      </c>
      <c r="N39" s="21">
        <v>43819</v>
      </c>
      <c r="O39" s="23">
        <v>4</v>
      </c>
      <c r="P39" s="21"/>
      <c r="Q39" s="23"/>
      <c r="R39" s="21"/>
      <c r="S39" s="23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</row>
    <row r="40" spans="1:47" x14ac:dyDescent="0.25">
      <c r="A40" s="5" t="s">
        <v>85</v>
      </c>
      <c r="B40" s="7">
        <v>430001101</v>
      </c>
      <c r="C40" s="4" t="s">
        <v>125</v>
      </c>
      <c r="D40" s="26"/>
      <c r="E40" s="47" t="str">
        <f t="shared" si="0"/>
        <v/>
      </c>
      <c r="F40" s="48"/>
      <c r="G40" s="28">
        <v>48</v>
      </c>
      <c r="H40" s="21"/>
      <c r="I40" s="18"/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</row>
    <row r="41" spans="1:47" x14ac:dyDescent="0.25">
      <c r="A41" s="5" t="s">
        <v>85</v>
      </c>
      <c r="B41" s="7" t="s">
        <v>42</v>
      </c>
      <c r="C41" s="4" t="s">
        <v>124</v>
      </c>
      <c r="D41" s="26"/>
      <c r="E41" s="47" t="str">
        <f t="shared" si="0"/>
        <v/>
      </c>
      <c r="F41" s="48"/>
      <c r="G41" s="28">
        <v>7</v>
      </c>
      <c r="H41" s="21"/>
      <c r="I41" s="18"/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</row>
    <row r="42" spans="1:47" x14ac:dyDescent="0.25">
      <c r="A42" s="5" t="s">
        <v>85</v>
      </c>
      <c r="B42" s="7">
        <v>430001102</v>
      </c>
      <c r="C42" s="4" t="s">
        <v>125</v>
      </c>
      <c r="D42" s="26"/>
      <c r="E42" s="47" t="str">
        <f t="shared" si="0"/>
        <v/>
      </c>
      <c r="F42" s="48"/>
      <c r="G42" s="28">
        <v>48</v>
      </c>
      <c r="H42" s="21"/>
      <c r="I42" s="18"/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</row>
    <row r="43" spans="1:47" x14ac:dyDescent="0.25">
      <c r="A43" s="5" t="s">
        <v>85</v>
      </c>
      <c r="B43" s="7">
        <v>323000639</v>
      </c>
      <c r="C43" s="4" t="s">
        <v>163</v>
      </c>
      <c r="D43" s="26"/>
      <c r="E43" s="47" t="str">
        <f t="shared" si="0"/>
        <v/>
      </c>
      <c r="F43" s="48"/>
      <c r="G43" s="28">
        <v>25</v>
      </c>
      <c r="H43" s="21"/>
      <c r="I43" s="18"/>
      <c r="J43" s="21"/>
      <c r="K43" s="22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21"/>
      <c r="AI43" s="22"/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21"/>
      <c r="AU43" s="22"/>
    </row>
    <row r="44" spans="1:47" x14ac:dyDescent="0.25">
      <c r="A44" s="5" t="s">
        <v>85</v>
      </c>
      <c r="B44" s="7" t="s">
        <v>47</v>
      </c>
      <c r="C44" s="4" t="s">
        <v>124</v>
      </c>
      <c r="D44" s="26"/>
      <c r="E44" s="47" t="str">
        <f t="shared" si="0"/>
        <v/>
      </c>
      <c r="F44" s="48"/>
      <c r="G44" s="28">
        <v>4</v>
      </c>
      <c r="H44" s="21"/>
      <c r="I44" s="18"/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</row>
    <row r="45" spans="1:47" x14ac:dyDescent="0.25">
      <c r="A45" s="5" t="s">
        <v>85</v>
      </c>
      <c r="B45" s="7" t="s">
        <v>48</v>
      </c>
      <c r="C45" s="4" t="s">
        <v>124</v>
      </c>
      <c r="D45" s="26"/>
      <c r="E45" s="47" t="str">
        <f t="shared" si="0"/>
        <v/>
      </c>
      <c r="F45" s="48"/>
      <c r="G45" s="28">
        <v>4</v>
      </c>
      <c r="H45" s="21"/>
      <c r="I45" s="18"/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</row>
    <row r="46" spans="1:47" x14ac:dyDescent="0.25">
      <c r="A46" s="5" t="s">
        <v>87</v>
      </c>
      <c r="B46" s="7">
        <v>21000552</v>
      </c>
      <c r="C46" s="4" t="s">
        <v>126</v>
      </c>
      <c r="D46" s="26"/>
      <c r="E46" s="47" t="str">
        <f t="shared" si="0"/>
        <v/>
      </c>
      <c r="F46" s="48"/>
      <c r="G46" s="28">
        <v>2</v>
      </c>
      <c r="H46" s="21"/>
      <c r="I46" s="18"/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</row>
    <row r="47" spans="1:47" x14ac:dyDescent="0.25">
      <c r="A47" s="5" t="s">
        <v>84</v>
      </c>
      <c r="B47" s="7" t="s">
        <v>49</v>
      </c>
      <c r="C47" s="4" t="s">
        <v>127</v>
      </c>
      <c r="D47" s="26"/>
      <c r="E47" s="47" t="str">
        <f t="shared" si="0"/>
        <v/>
      </c>
      <c r="F47" s="48"/>
      <c r="G47" s="28">
        <v>1</v>
      </c>
      <c r="H47" s="21"/>
      <c r="I47" s="18"/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</row>
    <row r="48" spans="1:47" x14ac:dyDescent="0.25">
      <c r="A48" s="5" t="s">
        <v>88</v>
      </c>
      <c r="B48" s="7" t="s">
        <v>51</v>
      </c>
      <c r="C48" s="4" t="s">
        <v>128</v>
      </c>
      <c r="D48" s="26"/>
      <c r="E48" s="47" t="str">
        <f t="shared" si="0"/>
        <v/>
      </c>
      <c r="F48" s="48"/>
      <c r="G48" s="28">
        <v>2</v>
      </c>
      <c r="H48" s="21"/>
      <c r="I48" s="18"/>
      <c r="J48" s="21"/>
      <c r="K48" s="22"/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/>
      <c r="AC48" s="22"/>
      <c r="AD48" s="21"/>
      <c r="AE48" s="22"/>
      <c r="AF48" s="21"/>
      <c r="AG48" s="22"/>
      <c r="AH48" s="21"/>
      <c r="AI48" s="22"/>
      <c r="AJ48" s="21"/>
      <c r="AK48" s="22"/>
      <c r="AL48" s="21"/>
      <c r="AM48" s="22"/>
      <c r="AN48" s="21"/>
      <c r="AO48" s="22"/>
      <c r="AP48" s="21"/>
      <c r="AQ48" s="22"/>
      <c r="AR48" s="21"/>
      <c r="AS48" s="22"/>
      <c r="AT48" s="21"/>
      <c r="AU48" s="22"/>
    </row>
    <row r="49" spans="1:47" x14ac:dyDescent="0.25">
      <c r="A49" s="5" t="s">
        <v>81</v>
      </c>
      <c r="B49" s="7">
        <v>700004156</v>
      </c>
      <c r="C49" s="4" t="s">
        <v>129</v>
      </c>
      <c r="D49" s="26"/>
      <c r="E49" s="47">
        <f>IF(G49-F49&gt;0,0,G49-F49)</f>
        <v>0</v>
      </c>
      <c r="F49" s="48">
        <v>3</v>
      </c>
      <c r="G49" s="34">
        <f>8+I49+K49</f>
        <v>6</v>
      </c>
      <c r="H49" s="21">
        <v>43651</v>
      </c>
      <c r="I49" s="23">
        <v>-1</v>
      </c>
      <c r="J49" s="21">
        <v>43823</v>
      </c>
      <c r="K49" s="23">
        <v>-1</v>
      </c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2"/>
      <c r="AN49" s="21"/>
      <c r="AO49" s="22"/>
      <c r="AP49" s="21"/>
      <c r="AQ49" s="22"/>
      <c r="AR49" s="21"/>
      <c r="AS49" s="22"/>
      <c r="AT49" s="21"/>
      <c r="AU49" s="22"/>
    </row>
    <row r="50" spans="1:47" x14ac:dyDescent="0.25">
      <c r="A50" s="5" t="s">
        <v>84</v>
      </c>
      <c r="B50" s="7" t="s">
        <v>52</v>
      </c>
      <c r="C50" s="4" t="s">
        <v>130</v>
      </c>
      <c r="D50" s="26"/>
      <c r="E50" s="47" t="str">
        <f t="shared" si="0"/>
        <v/>
      </c>
      <c r="F50" s="48"/>
      <c r="G50" s="28">
        <v>4</v>
      </c>
      <c r="H50" s="21"/>
      <c r="I50" s="18"/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</row>
    <row r="51" spans="1:47" x14ac:dyDescent="0.25">
      <c r="A51" s="5" t="s">
        <v>85</v>
      </c>
      <c r="B51" s="7">
        <v>205000730</v>
      </c>
      <c r="C51" s="4" t="s">
        <v>131</v>
      </c>
      <c r="D51" s="26"/>
      <c r="E51" s="47" t="str">
        <f t="shared" si="0"/>
        <v/>
      </c>
      <c r="F51" s="48"/>
      <c r="G51" s="28">
        <v>3</v>
      </c>
      <c r="H51" s="21"/>
      <c r="I51" s="18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</row>
    <row r="52" spans="1:47" x14ac:dyDescent="0.25">
      <c r="A52" s="5" t="s">
        <v>85</v>
      </c>
      <c r="B52" s="7">
        <v>205000894</v>
      </c>
      <c r="C52" s="4" t="s">
        <v>278</v>
      </c>
      <c r="D52" s="26" t="s">
        <v>261</v>
      </c>
      <c r="E52" s="47">
        <f>IF(G52-F52&gt;0,0,G52-F52)</f>
        <v>0</v>
      </c>
      <c r="F52" s="48">
        <v>2</v>
      </c>
      <c r="G52" s="28">
        <v>2</v>
      </c>
      <c r="H52" s="21"/>
      <c r="I52" s="18"/>
      <c r="J52" s="21"/>
      <c r="K52" s="23"/>
      <c r="L52" s="21"/>
      <c r="M52" s="22"/>
      <c r="N52" s="21"/>
      <c r="O52" s="22"/>
      <c r="P52" s="21"/>
      <c r="Q52" s="22"/>
      <c r="R52" s="21"/>
      <c r="S52" s="23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</row>
    <row r="53" spans="1:47" x14ac:dyDescent="0.25">
      <c r="A53" s="5" t="s">
        <v>85</v>
      </c>
      <c r="B53" s="7">
        <v>700006052</v>
      </c>
      <c r="C53" s="4" t="s">
        <v>276</v>
      </c>
      <c r="D53" s="26" t="s">
        <v>319</v>
      </c>
      <c r="E53" s="47">
        <f t="shared" ref="E53" si="2">IF(G53-F53&gt;0,0,G53-F53)</f>
        <v>0</v>
      </c>
      <c r="F53" s="48">
        <v>3</v>
      </c>
      <c r="G53" s="34">
        <f>5+I53+K53+M53</f>
        <v>3</v>
      </c>
      <c r="H53" s="21">
        <v>43483</v>
      </c>
      <c r="I53" s="23">
        <v>-2</v>
      </c>
      <c r="J53" s="21">
        <v>43692</v>
      </c>
      <c r="K53" s="23">
        <v>-1</v>
      </c>
      <c r="L53" s="21">
        <v>43732</v>
      </c>
      <c r="M53" s="22">
        <v>1</v>
      </c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</row>
    <row r="54" spans="1:47" x14ac:dyDescent="0.25">
      <c r="A54" s="5" t="s">
        <v>85</v>
      </c>
      <c r="B54" s="7">
        <v>700010979</v>
      </c>
      <c r="C54" s="4" t="s">
        <v>133</v>
      </c>
      <c r="D54" s="26"/>
      <c r="E54" s="47" t="str">
        <f t="shared" ref="E54:E73" si="3">IF(F54="","",G54-F54)</f>
        <v/>
      </c>
      <c r="F54" s="48"/>
      <c r="G54" s="28">
        <v>1</v>
      </c>
      <c r="H54" s="21"/>
      <c r="I54" s="18"/>
      <c r="J54" s="21"/>
      <c r="K54" s="22"/>
      <c r="L54" s="21"/>
      <c r="M54" s="22"/>
      <c r="N54" s="21"/>
      <c r="O54" s="22"/>
      <c r="P54" s="21"/>
      <c r="Q54" s="22"/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/>
      <c r="AC54" s="22"/>
      <c r="AD54" s="21"/>
      <c r="AE54" s="22"/>
      <c r="AF54" s="21"/>
      <c r="AG54" s="22"/>
      <c r="AH54" s="21"/>
      <c r="AI54" s="22"/>
      <c r="AJ54" s="21"/>
      <c r="AK54" s="22"/>
      <c r="AL54" s="21"/>
      <c r="AM54" s="22"/>
      <c r="AN54" s="21"/>
      <c r="AO54" s="22"/>
      <c r="AP54" s="21"/>
      <c r="AQ54" s="22"/>
      <c r="AR54" s="21"/>
      <c r="AS54" s="22"/>
      <c r="AT54" s="21"/>
      <c r="AU54" s="22"/>
    </row>
    <row r="55" spans="1:47" x14ac:dyDescent="0.25">
      <c r="A55" s="5" t="s">
        <v>81</v>
      </c>
      <c r="B55" s="7" t="s">
        <v>53</v>
      </c>
      <c r="C55" s="4" t="s">
        <v>134</v>
      </c>
      <c r="D55" s="26"/>
      <c r="E55" s="47" t="str">
        <f t="shared" si="3"/>
        <v/>
      </c>
      <c r="F55" s="48"/>
      <c r="G55" s="28">
        <v>2</v>
      </c>
      <c r="H55" s="21"/>
      <c r="I55" s="18"/>
      <c r="J55" s="21"/>
      <c r="K55" s="22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2"/>
      <c r="AN55" s="21"/>
      <c r="AO55" s="22"/>
      <c r="AP55" s="21"/>
      <c r="AQ55" s="22"/>
      <c r="AR55" s="21"/>
      <c r="AS55" s="22"/>
      <c r="AT55" s="21"/>
      <c r="AU55" s="22"/>
    </row>
    <row r="56" spans="1:47" x14ac:dyDescent="0.25">
      <c r="A56" s="5" t="s">
        <v>88</v>
      </c>
      <c r="B56" s="7">
        <v>205015016</v>
      </c>
      <c r="C56" s="4" t="s">
        <v>279</v>
      </c>
      <c r="D56" s="26" t="s">
        <v>135</v>
      </c>
      <c r="E56" s="47">
        <f>IF(G56-F56&gt;0,0,G56-F56)</f>
        <v>-3</v>
      </c>
      <c r="F56" s="48">
        <v>8</v>
      </c>
      <c r="G56" s="34">
        <f>5+I56+K56+M56+O56+Q56+S56</f>
        <v>5</v>
      </c>
      <c r="H56" s="21">
        <v>43521</v>
      </c>
      <c r="I56" s="22">
        <v>4</v>
      </c>
      <c r="J56" s="21">
        <v>43573</v>
      </c>
      <c r="K56" s="23">
        <v>-8</v>
      </c>
      <c r="L56" s="21">
        <v>43619</v>
      </c>
      <c r="M56" s="22">
        <v>8</v>
      </c>
      <c r="N56" s="21">
        <v>43710</v>
      </c>
      <c r="O56" s="23">
        <v>-4</v>
      </c>
      <c r="P56" s="21">
        <v>43767</v>
      </c>
      <c r="Q56" s="23">
        <v>4</v>
      </c>
      <c r="R56" s="21">
        <v>43795</v>
      </c>
      <c r="S56" s="23">
        <v>-4</v>
      </c>
      <c r="T56" s="21"/>
      <c r="U56" s="23"/>
      <c r="V56" s="21"/>
      <c r="W56" s="22"/>
      <c r="X56" s="21"/>
      <c r="Y56" s="23"/>
      <c r="Z56" s="21"/>
      <c r="AA56" s="22"/>
      <c r="AB56" s="21"/>
      <c r="AC56" s="22"/>
      <c r="AD56" s="21"/>
      <c r="AE56" s="22"/>
      <c r="AF56" s="21"/>
      <c r="AG56" s="22"/>
      <c r="AH56" s="21"/>
      <c r="AI56" s="22"/>
      <c r="AJ56" s="21"/>
      <c r="AK56" s="22"/>
      <c r="AL56" s="21"/>
      <c r="AM56" s="22"/>
      <c r="AN56" s="21"/>
      <c r="AO56" s="22"/>
      <c r="AP56" s="21"/>
      <c r="AQ56" s="22"/>
      <c r="AR56" s="21"/>
      <c r="AS56" s="22"/>
      <c r="AT56" s="21"/>
      <c r="AU56" s="22"/>
    </row>
    <row r="57" spans="1:47" x14ac:dyDescent="0.25">
      <c r="A57" s="5" t="s">
        <v>81</v>
      </c>
      <c r="B57" s="7">
        <v>700003639</v>
      </c>
      <c r="C57" s="4" t="s">
        <v>136</v>
      </c>
      <c r="D57" s="26"/>
      <c r="E57" s="47" t="str">
        <f t="shared" si="3"/>
        <v/>
      </c>
      <c r="F57" s="48"/>
      <c r="G57" s="28">
        <v>2</v>
      </c>
      <c r="H57" s="21"/>
      <c r="I57" s="18"/>
      <c r="J57" s="21"/>
      <c r="K57" s="22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2"/>
      <c r="AN57" s="21"/>
      <c r="AO57" s="22"/>
      <c r="AP57" s="21"/>
      <c r="AQ57" s="22"/>
      <c r="AR57" s="21"/>
      <c r="AS57" s="22"/>
      <c r="AT57" s="21"/>
      <c r="AU57" s="22"/>
    </row>
    <row r="58" spans="1:47" x14ac:dyDescent="0.25">
      <c r="A58" s="5" t="s">
        <v>81</v>
      </c>
      <c r="B58" s="7">
        <v>700008988</v>
      </c>
      <c r="C58" s="4" t="s">
        <v>137</v>
      </c>
      <c r="D58" s="26"/>
      <c r="E58" s="47" t="str">
        <f t="shared" si="3"/>
        <v/>
      </c>
      <c r="F58" s="48"/>
      <c r="G58" s="28">
        <v>4</v>
      </c>
      <c r="H58" s="21"/>
      <c r="I58" s="18"/>
      <c r="J58" s="21"/>
      <c r="K58" s="22"/>
      <c r="L58" s="21"/>
      <c r="M58" s="22"/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/>
      <c r="AC58" s="22"/>
      <c r="AD58" s="21"/>
      <c r="AE58" s="22"/>
      <c r="AF58" s="21"/>
      <c r="AG58" s="22"/>
      <c r="AH58" s="21"/>
      <c r="AI58" s="22"/>
      <c r="AJ58" s="21"/>
      <c r="AK58" s="22"/>
      <c r="AL58" s="21"/>
      <c r="AM58" s="22"/>
      <c r="AN58" s="21"/>
      <c r="AO58" s="22"/>
      <c r="AP58" s="21"/>
      <c r="AQ58" s="22"/>
      <c r="AR58" s="21"/>
      <c r="AS58" s="22"/>
      <c r="AT58" s="21"/>
      <c r="AU58" s="22"/>
    </row>
    <row r="59" spans="1:47" x14ac:dyDescent="0.25">
      <c r="A59" s="5" t="s">
        <v>81</v>
      </c>
      <c r="B59" s="7" t="s">
        <v>54</v>
      </c>
      <c r="C59" s="4" t="s">
        <v>54</v>
      </c>
      <c r="D59" s="26"/>
      <c r="E59" s="47" t="str">
        <f t="shared" si="3"/>
        <v/>
      </c>
      <c r="F59" s="48"/>
      <c r="G59" s="28">
        <v>1</v>
      </c>
      <c r="H59" s="21"/>
      <c r="I59" s="18"/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1"/>
      <c r="AS59" s="22"/>
      <c r="AT59" s="21"/>
      <c r="AU59" s="22"/>
    </row>
    <row r="60" spans="1:47" x14ac:dyDescent="0.25">
      <c r="A60" s="5" t="s">
        <v>81</v>
      </c>
      <c r="B60" s="7">
        <v>700003090</v>
      </c>
      <c r="C60" s="4" t="s">
        <v>196</v>
      </c>
      <c r="D60" s="26"/>
      <c r="E60" s="47">
        <f>IF(G60-F60&gt;0,0,G60-F60)</f>
        <v>0</v>
      </c>
      <c r="F60" s="48">
        <v>3</v>
      </c>
      <c r="G60" s="34">
        <f>2+I60+K60+M60+O60+Q60+S60</f>
        <v>3</v>
      </c>
      <c r="H60" s="21">
        <v>43509</v>
      </c>
      <c r="I60" s="22">
        <v>2</v>
      </c>
      <c r="J60" s="21">
        <v>43510</v>
      </c>
      <c r="K60" s="23">
        <v>-1</v>
      </c>
      <c r="L60" s="21">
        <v>43559</v>
      </c>
      <c r="M60" s="23">
        <v>-1</v>
      </c>
      <c r="N60" s="21">
        <v>43599</v>
      </c>
      <c r="O60" s="23">
        <v>-1</v>
      </c>
      <c r="P60" s="21">
        <v>43787</v>
      </c>
      <c r="Q60" s="23">
        <v>-1</v>
      </c>
      <c r="R60" s="21">
        <v>43819</v>
      </c>
      <c r="S60" s="23">
        <v>3</v>
      </c>
      <c r="T60" s="21"/>
      <c r="U60" s="23"/>
      <c r="V60" s="21"/>
      <c r="W60" s="23"/>
      <c r="X60" s="21"/>
      <c r="Y60" s="22"/>
      <c r="Z60" s="21"/>
      <c r="AA60" s="22"/>
      <c r="AB60" s="21"/>
      <c r="AC60" s="22"/>
      <c r="AD60" s="21"/>
      <c r="AE60" s="22"/>
      <c r="AF60" s="21"/>
      <c r="AG60" s="22"/>
      <c r="AH60" s="21"/>
      <c r="AI60" s="22"/>
      <c r="AJ60" s="21"/>
      <c r="AK60" s="22"/>
      <c r="AL60" s="21"/>
      <c r="AM60" s="22"/>
      <c r="AN60" s="21"/>
      <c r="AO60" s="22"/>
      <c r="AP60" s="21"/>
      <c r="AQ60" s="22"/>
      <c r="AR60" s="21"/>
      <c r="AS60" s="22"/>
      <c r="AT60" s="21"/>
      <c r="AU60" s="22"/>
    </row>
    <row r="61" spans="1:47" x14ac:dyDescent="0.25">
      <c r="A61" s="5" t="s">
        <v>88</v>
      </c>
      <c r="B61" s="7" t="s">
        <v>55</v>
      </c>
      <c r="C61" s="4" t="s">
        <v>163</v>
      </c>
      <c r="D61" s="26"/>
      <c r="E61" s="47" t="str">
        <f t="shared" si="3"/>
        <v/>
      </c>
      <c r="F61" s="48"/>
      <c r="G61" s="34">
        <f>1+I61+K61</f>
        <v>1</v>
      </c>
      <c r="H61" s="21">
        <v>43641</v>
      </c>
      <c r="I61" s="23">
        <v>-1</v>
      </c>
      <c r="J61" s="21">
        <v>43671</v>
      </c>
      <c r="K61" s="22">
        <v>1</v>
      </c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U61" s="22"/>
    </row>
    <row r="62" spans="1:47" x14ac:dyDescent="0.25">
      <c r="A62" s="5" t="s">
        <v>84</v>
      </c>
      <c r="B62" s="7">
        <v>999119745</v>
      </c>
      <c r="C62" s="4" t="s">
        <v>163</v>
      </c>
      <c r="D62" s="26"/>
      <c r="E62" s="47" t="str">
        <f t="shared" si="3"/>
        <v/>
      </c>
      <c r="F62" s="48"/>
      <c r="G62" s="28">
        <v>4</v>
      </c>
      <c r="H62" s="21"/>
      <c r="I62" s="18"/>
      <c r="J62" s="21"/>
      <c r="K62" s="22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21"/>
      <c r="AI62" s="22"/>
      <c r="AJ62" s="21"/>
      <c r="AK62" s="22"/>
      <c r="AL62" s="21"/>
      <c r="AM62" s="22"/>
      <c r="AN62" s="21"/>
      <c r="AO62" s="22"/>
      <c r="AP62" s="21"/>
      <c r="AQ62" s="22"/>
      <c r="AR62" s="21"/>
      <c r="AS62" s="22"/>
      <c r="AT62" s="21"/>
      <c r="AU62" s="22"/>
    </row>
    <row r="63" spans="1:47" x14ac:dyDescent="0.25">
      <c r="A63" s="5" t="s">
        <v>81</v>
      </c>
      <c r="B63" s="7">
        <v>999028048</v>
      </c>
      <c r="C63" s="4" t="s">
        <v>163</v>
      </c>
      <c r="D63" s="26"/>
      <c r="E63" s="47" t="str">
        <f t="shared" si="3"/>
        <v/>
      </c>
      <c r="F63" s="48"/>
      <c r="G63" s="28">
        <v>3</v>
      </c>
      <c r="H63" s="21"/>
      <c r="I63" s="18"/>
      <c r="J63" s="21"/>
      <c r="K63" s="22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2"/>
      <c r="AN63" s="21"/>
      <c r="AO63" s="22"/>
      <c r="AP63" s="21"/>
      <c r="AQ63" s="22"/>
      <c r="AR63" s="21"/>
      <c r="AS63" s="22"/>
      <c r="AT63" s="21"/>
      <c r="AU63" s="22"/>
    </row>
    <row r="64" spans="1:47" x14ac:dyDescent="0.25">
      <c r="A64" s="5" t="s">
        <v>88</v>
      </c>
      <c r="B64" s="7" t="s">
        <v>57</v>
      </c>
      <c r="C64" s="4" t="s">
        <v>139</v>
      </c>
      <c r="D64" s="26" t="s">
        <v>314</v>
      </c>
      <c r="E64" s="47"/>
      <c r="F64" s="50"/>
      <c r="G64" s="28">
        <v>4</v>
      </c>
      <c r="H64" s="21"/>
      <c r="I64" s="18"/>
      <c r="J64" s="21"/>
      <c r="K64" s="22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2"/>
      <c r="AN64" s="21"/>
      <c r="AO64" s="22"/>
      <c r="AP64" s="21"/>
      <c r="AQ64" s="22"/>
      <c r="AR64" s="21"/>
      <c r="AS64" s="22"/>
      <c r="AT64" s="21"/>
      <c r="AU64" s="22"/>
    </row>
    <row r="65" spans="1:47" x14ac:dyDescent="0.25">
      <c r="A65" s="5" t="s">
        <v>87</v>
      </c>
      <c r="B65" s="7">
        <v>210000190</v>
      </c>
      <c r="C65" s="4" t="s">
        <v>242</v>
      </c>
      <c r="D65" s="26"/>
      <c r="E65" s="47" t="str">
        <f t="shared" si="3"/>
        <v/>
      </c>
      <c r="F65" s="48"/>
      <c r="G65" s="28">
        <v>3</v>
      </c>
      <c r="H65" s="21"/>
      <c r="I65" s="18"/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21"/>
      <c r="AG65" s="22"/>
      <c r="AH65" s="21"/>
      <c r="AI65" s="22"/>
      <c r="AJ65" s="21"/>
      <c r="AK65" s="22"/>
      <c r="AL65" s="21"/>
      <c r="AM65" s="22"/>
      <c r="AN65" s="21"/>
      <c r="AO65" s="22"/>
      <c r="AP65" s="21"/>
      <c r="AQ65" s="22"/>
      <c r="AR65" s="21"/>
      <c r="AS65" s="22"/>
      <c r="AT65" s="21"/>
      <c r="AU65" s="22"/>
    </row>
    <row r="66" spans="1:47" x14ac:dyDescent="0.25">
      <c r="A66" s="5" t="s">
        <v>83</v>
      </c>
      <c r="B66" s="7" t="s">
        <v>58</v>
      </c>
      <c r="C66" s="4" t="s">
        <v>163</v>
      </c>
      <c r="D66" s="26"/>
      <c r="E66" s="47" t="str">
        <f t="shared" si="3"/>
        <v/>
      </c>
      <c r="F66" s="48"/>
      <c r="G66" s="28">
        <v>1</v>
      </c>
      <c r="H66" s="21"/>
      <c r="I66" s="18"/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2"/>
      <c r="AN66" s="21"/>
      <c r="AO66" s="22"/>
      <c r="AP66" s="21"/>
      <c r="AQ66" s="22"/>
      <c r="AR66" s="21"/>
      <c r="AS66" s="22"/>
      <c r="AT66" s="21"/>
      <c r="AU66" s="22"/>
    </row>
    <row r="67" spans="1:47" x14ac:dyDescent="0.25">
      <c r="A67" s="5" t="s">
        <v>84</v>
      </c>
      <c r="B67" s="7">
        <v>999026422</v>
      </c>
      <c r="C67" s="4" t="s">
        <v>141</v>
      </c>
      <c r="D67" s="26"/>
      <c r="E67" s="47" t="str">
        <f t="shared" si="3"/>
        <v/>
      </c>
      <c r="F67" s="48"/>
      <c r="G67" s="28">
        <v>1</v>
      </c>
      <c r="H67" s="21"/>
      <c r="I67" s="18"/>
      <c r="J67" s="21"/>
      <c r="K67" s="22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2"/>
      <c r="AN67" s="21"/>
      <c r="AO67" s="22"/>
      <c r="AP67" s="21"/>
      <c r="AQ67" s="22"/>
      <c r="AR67" s="21"/>
      <c r="AS67" s="22"/>
      <c r="AT67" s="21"/>
      <c r="AU67" s="22"/>
    </row>
    <row r="68" spans="1:47" x14ac:dyDescent="0.25">
      <c r="A68" s="5" t="s">
        <v>84</v>
      </c>
      <c r="B68" s="7">
        <v>999026375</v>
      </c>
      <c r="C68" s="4" t="s">
        <v>141</v>
      </c>
      <c r="D68" s="26"/>
      <c r="E68" s="47" t="str">
        <f t="shared" si="3"/>
        <v/>
      </c>
      <c r="F68" s="48"/>
      <c r="G68" s="28">
        <v>1</v>
      </c>
      <c r="H68" s="21"/>
      <c r="I68" s="18"/>
      <c r="J68" s="21"/>
      <c r="K68" s="22"/>
      <c r="L68" s="21"/>
      <c r="M68" s="22"/>
      <c r="N68" s="21"/>
      <c r="O68" s="22"/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/>
      <c r="AC68" s="22"/>
      <c r="AD68" s="21"/>
      <c r="AE68" s="22"/>
      <c r="AF68" s="21"/>
      <c r="AG68" s="22"/>
      <c r="AH68" s="21"/>
      <c r="AI68" s="22"/>
      <c r="AJ68" s="21"/>
      <c r="AK68" s="22"/>
      <c r="AL68" s="21"/>
      <c r="AM68" s="22"/>
      <c r="AN68" s="21"/>
      <c r="AO68" s="22"/>
      <c r="AP68" s="21"/>
      <c r="AQ68" s="22"/>
      <c r="AR68" s="21"/>
      <c r="AS68" s="22"/>
      <c r="AT68" s="21"/>
      <c r="AU68" s="22"/>
    </row>
    <row r="69" spans="1:47" x14ac:dyDescent="0.25">
      <c r="A69" s="5" t="s">
        <v>84</v>
      </c>
      <c r="B69" s="7">
        <v>999032164</v>
      </c>
      <c r="C69" s="4" t="s">
        <v>142</v>
      </c>
      <c r="D69" s="26"/>
      <c r="E69" s="47" t="str">
        <f t="shared" si="3"/>
        <v/>
      </c>
      <c r="F69" s="48"/>
      <c r="G69" s="28">
        <v>10</v>
      </c>
      <c r="H69" s="21"/>
      <c r="I69" s="18"/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2"/>
      <c r="AN69" s="21"/>
      <c r="AO69" s="22"/>
      <c r="AP69" s="21"/>
      <c r="AQ69" s="22"/>
      <c r="AR69" s="21"/>
      <c r="AS69" s="22"/>
      <c r="AT69" s="21"/>
      <c r="AU69" s="22"/>
    </row>
    <row r="70" spans="1:47" x14ac:dyDescent="0.25">
      <c r="A70" s="5" t="s">
        <v>85</v>
      </c>
      <c r="B70" s="7">
        <v>999032368</v>
      </c>
      <c r="C70" s="4" t="s">
        <v>143</v>
      </c>
      <c r="D70" s="26"/>
      <c r="E70" s="47" t="str">
        <f t="shared" si="3"/>
        <v/>
      </c>
      <c r="F70" s="48"/>
      <c r="G70" s="28">
        <v>5</v>
      </c>
      <c r="H70" s="21"/>
      <c r="I70" s="18"/>
      <c r="J70" s="21"/>
      <c r="K70" s="22"/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/>
      <c r="AC70" s="22"/>
      <c r="AD70" s="21"/>
      <c r="AE70" s="22"/>
      <c r="AF70" s="21"/>
      <c r="AG70" s="22"/>
      <c r="AH70" s="21"/>
      <c r="AI70" s="22"/>
      <c r="AJ70" s="21"/>
      <c r="AK70" s="22"/>
      <c r="AL70" s="21"/>
      <c r="AM70" s="22"/>
      <c r="AN70" s="21"/>
      <c r="AO70" s="22"/>
      <c r="AP70" s="21"/>
      <c r="AQ70" s="22"/>
      <c r="AR70" s="21"/>
      <c r="AS70" s="22"/>
      <c r="AT70" s="21"/>
      <c r="AU70" s="22"/>
    </row>
    <row r="71" spans="1:47" x14ac:dyDescent="0.25">
      <c r="A71" s="5" t="s">
        <v>84</v>
      </c>
      <c r="B71" s="7">
        <v>17742</v>
      </c>
      <c r="C71" s="4" t="s">
        <v>144</v>
      </c>
      <c r="D71" s="26"/>
      <c r="E71" s="47" t="str">
        <f t="shared" si="3"/>
        <v/>
      </c>
      <c r="F71" s="48"/>
      <c r="G71" s="28">
        <v>5</v>
      </c>
      <c r="H71" s="21"/>
      <c r="I71" s="18"/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1"/>
      <c r="AK71" s="22"/>
      <c r="AL71" s="21"/>
      <c r="AM71" s="22"/>
      <c r="AN71" s="21"/>
      <c r="AO71" s="22"/>
      <c r="AP71" s="21"/>
      <c r="AQ71" s="22"/>
      <c r="AR71" s="21"/>
      <c r="AS71" s="22"/>
      <c r="AT71" s="21"/>
      <c r="AU71" s="22"/>
    </row>
    <row r="72" spans="1:47" x14ac:dyDescent="0.25">
      <c r="A72" s="5" t="s">
        <v>84</v>
      </c>
      <c r="B72" s="7" t="s">
        <v>59</v>
      </c>
      <c r="C72" s="4" t="s">
        <v>145</v>
      </c>
      <c r="D72" s="26"/>
      <c r="E72" s="47" t="str">
        <f t="shared" si="3"/>
        <v/>
      </c>
      <c r="F72" s="48"/>
      <c r="G72" s="28">
        <v>5</v>
      </c>
      <c r="H72" s="21"/>
      <c r="I72" s="18"/>
      <c r="J72" s="21"/>
      <c r="K72" s="22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21"/>
      <c r="AI72" s="22"/>
      <c r="AJ72" s="21"/>
      <c r="AK72" s="22"/>
      <c r="AL72" s="21"/>
      <c r="AM72" s="22"/>
      <c r="AN72" s="21"/>
      <c r="AO72" s="22"/>
      <c r="AP72" s="21"/>
      <c r="AQ72" s="22"/>
      <c r="AR72" s="21"/>
      <c r="AS72" s="22"/>
      <c r="AT72" s="21"/>
      <c r="AU72" s="22"/>
    </row>
    <row r="73" spans="1:47" x14ac:dyDescent="0.25">
      <c r="A73" s="5" t="s">
        <v>87</v>
      </c>
      <c r="B73" s="7" t="s">
        <v>69</v>
      </c>
      <c r="C73" s="4" t="s">
        <v>146</v>
      </c>
      <c r="D73" s="26"/>
      <c r="E73" s="47" t="str">
        <f t="shared" si="3"/>
        <v/>
      </c>
      <c r="F73" s="48"/>
      <c r="G73" s="28">
        <v>1</v>
      </c>
      <c r="H73" s="21"/>
      <c r="I73" s="18"/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2"/>
      <c r="AN73" s="21"/>
      <c r="AO73" s="22"/>
      <c r="AP73" s="21"/>
      <c r="AQ73" s="22"/>
      <c r="AR73" s="21"/>
      <c r="AS73" s="22"/>
      <c r="AT73" s="21"/>
      <c r="AU73" s="22"/>
    </row>
    <row r="74" spans="1:47" x14ac:dyDescent="0.25">
      <c r="A74" s="5" t="s">
        <v>81</v>
      </c>
      <c r="B74" s="35">
        <v>186002350</v>
      </c>
      <c r="C74" s="4" t="s">
        <v>190</v>
      </c>
      <c r="D74" s="41"/>
      <c r="E74" s="47">
        <f t="shared" ref="E74" si="4">IF(G74-F74&gt;0,0,G74-F74)</f>
        <v>-3</v>
      </c>
      <c r="F74" s="48">
        <v>9</v>
      </c>
      <c r="G74" s="34">
        <f>I74+K74+M74+O74+Q74+S74+U74+W74+Y74+AA74+AC74+AE74+AG74+AI74+AK74+AM74+AO74+AQ74+AS74+AU74</f>
        <v>6</v>
      </c>
      <c r="H74" s="21">
        <v>43468</v>
      </c>
      <c r="I74" s="23">
        <v>2</v>
      </c>
      <c r="J74" s="21">
        <v>43468</v>
      </c>
      <c r="K74" s="23">
        <v>-1</v>
      </c>
      <c r="L74" s="21">
        <v>43521</v>
      </c>
      <c r="M74" s="23">
        <v>1</v>
      </c>
      <c r="N74" s="21">
        <v>43544</v>
      </c>
      <c r="O74" s="23">
        <v>8</v>
      </c>
      <c r="P74" s="21">
        <v>43544</v>
      </c>
      <c r="Q74" s="23">
        <v>-1</v>
      </c>
      <c r="R74" s="21">
        <v>43619</v>
      </c>
      <c r="S74" s="23">
        <v>-1</v>
      </c>
      <c r="T74" s="21"/>
      <c r="U74" s="23">
        <v>-2</v>
      </c>
      <c r="V74" s="21">
        <v>43655</v>
      </c>
      <c r="W74" s="23">
        <v>-1</v>
      </c>
      <c r="X74" s="21">
        <v>43692</v>
      </c>
      <c r="Y74" s="23">
        <v>-1</v>
      </c>
      <c r="Z74" s="21">
        <v>43710</v>
      </c>
      <c r="AA74" s="23">
        <v>-4</v>
      </c>
      <c r="AB74" s="21">
        <v>43732</v>
      </c>
      <c r="AC74" s="23">
        <v>10</v>
      </c>
      <c r="AD74" s="21">
        <v>43797</v>
      </c>
      <c r="AE74" s="23">
        <v>-4</v>
      </c>
      <c r="AF74" s="21"/>
      <c r="AG74" s="23"/>
      <c r="AH74" s="21"/>
      <c r="AI74" s="23"/>
      <c r="AJ74" s="21"/>
      <c r="AK74" s="23"/>
      <c r="AL74" s="21"/>
      <c r="AM74" s="23"/>
      <c r="AN74" s="21"/>
      <c r="AO74" s="23"/>
      <c r="AP74" s="21"/>
      <c r="AQ74" s="23"/>
      <c r="AR74" s="21"/>
      <c r="AS74" s="23"/>
      <c r="AT74" s="21"/>
      <c r="AU74" s="23"/>
    </row>
    <row r="75" spans="1:47" x14ac:dyDescent="0.25">
      <c r="A75" s="5" t="s">
        <v>81</v>
      </c>
      <c r="B75" s="35">
        <v>186006049</v>
      </c>
      <c r="C75" s="4" t="s">
        <v>147</v>
      </c>
      <c r="D75" s="41"/>
      <c r="E75" s="47">
        <f>IF(G75-F75&gt;0,0,G75-F75)</f>
        <v>0</v>
      </c>
      <c r="F75" s="48">
        <v>8</v>
      </c>
      <c r="G75" s="34">
        <f>I75+K75+M75+O75+Q75+S75+U75+W75+Y75</f>
        <v>8</v>
      </c>
      <c r="H75" s="21">
        <v>43544</v>
      </c>
      <c r="I75" s="23">
        <v>8</v>
      </c>
      <c r="J75" s="21">
        <v>43710</v>
      </c>
      <c r="K75" s="23">
        <v>-4</v>
      </c>
      <c r="L75" s="21">
        <v>43797</v>
      </c>
      <c r="M75" s="23">
        <v>-4</v>
      </c>
      <c r="N75" s="21">
        <v>43819</v>
      </c>
      <c r="O75" s="23">
        <v>8</v>
      </c>
      <c r="P75" s="21"/>
      <c r="Q75" s="23"/>
      <c r="R75" s="21"/>
      <c r="S75" s="23"/>
      <c r="T75" s="21"/>
      <c r="U75" s="23"/>
      <c r="V75" s="21"/>
      <c r="W75" s="23"/>
      <c r="X75" s="21"/>
      <c r="Y75" s="23"/>
      <c r="Z75" s="21"/>
      <c r="AA75" s="23"/>
      <c r="AB75" s="21"/>
      <c r="AC75" s="23"/>
      <c r="AD75" s="21"/>
      <c r="AE75" s="23"/>
      <c r="AF75" s="21"/>
      <c r="AG75" s="23"/>
      <c r="AH75" s="21"/>
      <c r="AI75" s="23"/>
      <c r="AJ75" s="21"/>
      <c r="AK75" s="23"/>
      <c r="AL75" s="21"/>
      <c r="AM75" s="23"/>
      <c r="AN75" s="21"/>
      <c r="AO75" s="23"/>
      <c r="AP75" s="21"/>
      <c r="AQ75" s="23"/>
      <c r="AR75" s="21"/>
      <c r="AS75" s="23"/>
      <c r="AT75" s="21"/>
      <c r="AU75" s="23"/>
    </row>
    <row r="76" spans="1:47" x14ac:dyDescent="0.25">
      <c r="A76" s="5" t="s">
        <v>81</v>
      </c>
      <c r="B76" s="7" t="s">
        <v>75</v>
      </c>
      <c r="C76" s="4" t="s">
        <v>148</v>
      </c>
      <c r="D76" s="41"/>
      <c r="E76" s="47" t="str">
        <f t="shared" ref="E76:E139" si="5">IF(F76="","",G76-F76)</f>
        <v/>
      </c>
      <c r="F76" s="48"/>
      <c r="G76" s="28">
        <v>1</v>
      </c>
      <c r="H76" s="21"/>
      <c r="I76" s="18"/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2"/>
      <c r="AN76" s="21"/>
      <c r="AO76" s="22"/>
      <c r="AP76" s="21"/>
      <c r="AQ76" s="22"/>
      <c r="AR76" s="21"/>
      <c r="AS76" s="22"/>
      <c r="AT76" s="21"/>
      <c r="AU76" s="22"/>
    </row>
    <row r="77" spans="1:47" x14ac:dyDescent="0.25">
      <c r="A77" s="5" t="s">
        <v>85</v>
      </c>
      <c r="B77" s="7">
        <v>430003141</v>
      </c>
      <c r="C77" s="4" t="s">
        <v>149</v>
      </c>
      <c r="D77" s="26"/>
      <c r="E77" s="47" t="str">
        <f t="shared" si="5"/>
        <v/>
      </c>
      <c r="F77" s="48"/>
      <c r="G77" s="28">
        <v>1</v>
      </c>
      <c r="H77" s="21"/>
      <c r="I77" s="18"/>
      <c r="J77" s="21"/>
      <c r="K77" s="22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</row>
    <row r="78" spans="1:47" x14ac:dyDescent="0.25">
      <c r="A78" s="5" t="s">
        <v>84</v>
      </c>
      <c r="B78" s="7" t="s">
        <v>77</v>
      </c>
      <c r="C78" s="4" t="s">
        <v>150</v>
      </c>
      <c r="D78" s="26"/>
      <c r="E78" s="47" t="str">
        <f t="shared" si="5"/>
        <v/>
      </c>
      <c r="F78" s="48"/>
      <c r="G78" s="28">
        <v>1</v>
      </c>
      <c r="H78" s="21"/>
      <c r="I78" s="18"/>
      <c r="J78" s="21"/>
      <c r="K78" s="22"/>
      <c r="L78" s="21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2"/>
      <c r="AN78" s="21"/>
      <c r="AO78" s="22"/>
      <c r="AP78" s="21"/>
      <c r="AQ78" s="22"/>
      <c r="AR78" s="21"/>
      <c r="AS78" s="22"/>
      <c r="AT78" s="21"/>
      <c r="AU78" s="22"/>
    </row>
    <row r="79" spans="1:47" x14ac:dyDescent="0.25">
      <c r="A79" s="5" t="s">
        <v>88</v>
      </c>
      <c r="B79" s="7">
        <v>289002450</v>
      </c>
      <c r="C79" s="4" t="s">
        <v>151</v>
      </c>
      <c r="D79" s="26"/>
      <c r="E79" s="47" t="str">
        <f t="shared" si="5"/>
        <v/>
      </c>
      <c r="F79" s="48"/>
      <c r="G79" s="28">
        <v>6</v>
      </c>
      <c r="H79" s="21"/>
      <c r="I79" s="18"/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</row>
    <row r="80" spans="1:47" x14ac:dyDescent="0.25">
      <c r="A80" s="5" t="s">
        <v>88</v>
      </c>
      <c r="B80" s="7">
        <v>289002226</v>
      </c>
      <c r="C80" s="4" t="s">
        <v>280</v>
      </c>
      <c r="D80" s="26" t="s">
        <v>281</v>
      </c>
      <c r="E80" s="47">
        <f>IF(G80-F80&gt;0,0,G80-F80)</f>
        <v>0</v>
      </c>
      <c r="F80" s="48">
        <v>3</v>
      </c>
      <c r="G80" s="28">
        <f t="shared" ref="G80" si="6">I80+K80+M80+O80+Q80+S80</f>
        <v>3</v>
      </c>
      <c r="H80" s="21">
        <v>43544</v>
      </c>
      <c r="I80" s="22">
        <v>3</v>
      </c>
      <c r="J80" s="21"/>
      <c r="K80" s="23"/>
      <c r="L80" s="21"/>
      <c r="M80" s="23"/>
      <c r="N80" s="21"/>
      <c r="O80" s="22"/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/>
      <c r="AC80" s="22"/>
      <c r="AD80" s="21"/>
      <c r="AE80" s="22"/>
      <c r="AF80" s="21"/>
      <c r="AG80" s="22"/>
      <c r="AH80" s="21"/>
      <c r="AI80" s="22"/>
      <c r="AJ80" s="21"/>
      <c r="AK80" s="22"/>
      <c r="AL80" s="21"/>
      <c r="AM80" s="22"/>
      <c r="AN80" s="21"/>
      <c r="AO80" s="22"/>
      <c r="AP80" s="21"/>
      <c r="AQ80" s="22"/>
      <c r="AR80" s="21"/>
      <c r="AS80" s="22"/>
      <c r="AT80" s="21"/>
      <c r="AU80" s="22"/>
    </row>
    <row r="81" spans="1:47" x14ac:dyDescent="0.25">
      <c r="A81" s="5" t="s">
        <v>88</v>
      </c>
      <c r="B81" s="7">
        <v>289002149</v>
      </c>
      <c r="C81" s="4" t="s">
        <v>263</v>
      </c>
      <c r="D81" s="26"/>
      <c r="E81" s="47" t="str">
        <f t="shared" si="5"/>
        <v/>
      </c>
      <c r="F81" s="48"/>
      <c r="G81" s="28">
        <v>3</v>
      </c>
      <c r="H81" s="21"/>
      <c r="I81" s="18"/>
      <c r="J81" s="21"/>
      <c r="K81" s="22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2"/>
      <c r="AN81" s="21"/>
      <c r="AO81" s="22"/>
      <c r="AP81" s="21"/>
      <c r="AQ81" s="22"/>
      <c r="AR81" s="21"/>
      <c r="AS81" s="22"/>
      <c r="AT81" s="21"/>
      <c r="AU81" s="22"/>
    </row>
    <row r="82" spans="1:47" x14ac:dyDescent="0.25">
      <c r="A82" s="5" t="s">
        <v>88</v>
      </c>
      <c r="B82" s="7">
        <v>289002219</v>
      </c>
      <c r="C82" s="4" t="s">
        <v>264</v>
      </c>
      <c r="D82" s="26"/>
      <c r="E82" s="47" t="str">
        <f t="shared" si="5"/>
        <v/>
      </c>
      <c r="F82" s="48"/>
      <c r="G82" s="28">
        <v>1</v>
      </c>
      <c r="H82" s="21"/>
      <c r="I82" s="18"/>
      <c r="J82" s="21"/>
      <c r="K82" s="22"/>
      <c r="L82" s="21"/>
      <c r="M82" s="22"/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/>
      <c r="AC82" s="22"/>
      <c r="AD82" s="21"/>
      <c r="AE82" s="22"/>
      <c r="AF82" s="21"/>
      <c r="AG82" s="22"/>
      <c r="AH82" s="21"/>
      <c r="AI82" s="22"/>
      <c r="AJ82" s="21"/>
      <c r="AK82" s="22"/>
      <c r="AL82" s="21"/>
      <c r="AM82" s="22"/>
      <c r="AN82" s="21"/>
      <c r="AO82" s="22"/>
      <c r="AP82" s="21"/>
      <c r="AQ82" s="22"/>
      <c r="AR82" s="21"/>
      <c r="AS82" s="22"/>
      <c r="AT82" s="21"/>
      <c r="AU82" s="22"/>
    </row>
    <row r="83" spans="1:47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47" t="str">
        <f t="shared" si="5"/>
        <v/>
      </c>
      <c r="F83" s="48"/>
      <c r="G83" s="28">
        <v>4</v>
      </c>
      <c r="H83" s="21"/>
      <c r="I83" s="18"/>
      <c r="J83" s="24"/>
      <c r="K83" s="22"/>
      <c r="L83" s="24"/>
      <c r="M83" s="22"/>
      <c r="N83" s="24"/>
      <c r="O83" s="22"/>
      <c r="P83" s="24"/>
      <c r="Q83" s="22"/>
      <c r="R83" s="24"/>
      <c r="S83" s="22"/>
      <c r="T83" s="24"/>
      <c r="U83" s="22"/>
      <c r="V83" s="24"/>
      <c r="W83" s="22"/>
      <c r="X83" s="24"/>
      <c r="Y83" s="22"/>
      <c r="Z83" s="24"/>
      <c r="AA83" s="22"/>
      <c r="AB83" s="24"/>
      <c r="AC83" s="22"/>
      <c r="AD83" s="24"/>
      <c r="AE83" s="22"/>
      <c r="AF83" s="24"/>
      <c r="AG83" s="22"/>
      <c r="AH83" s="24"/>
      <c r="AI83" s="22"/>
      <c r="AJ83" s="24"/>
      <c r="AK83" s="22"/>
      <c r="AL83" s="24"/>
      <c r="AM83" s="22"/>
      <c r="AN83" s="24"/>
      <c r="AO83" s="22"/>
      <c r="AP83" s="24"/>
      <c r="AQ83" s="22"/>
      <c r="AR83" s="24"/>
      <c r="AS83" s="22"/>
      <c r="AT83" s="24"/>
      <c r="AU83" s="22"/>
    </row>
    <row r="84" spans="1:47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47" t="str">
        <f t="shared" si="5"/>
        <v/>
      </c>
      <c r="F84" s="48"/>
      <c r="G84" s="28">
        <v>5</v>
      </c>
      <c r="H84" s="21"/>
      <c r="I84" s="18"/>
      <c r="J84" s="24"/>
      <c r="K84" s="22"/>
      <c r="L84" s="24"/>
      <c r="M84" s="22"/>
      <c r="N84" s="24"/>
      <c r="O84" s="22"/>
      <c r="P84" s="24"/>
      <c r="Q84" s="22"/>
      <c r="R84" s="24"/>
      <c r="S84" s="22"/>
      <c r="T84" s="24"/>
      <c r="U84" s="22"/>
      <c r="V84" s="24"/>
      <c r="W84" s="22"/>
      <c r="X84" s="24"/>
      <c r="Y84" s="22"/>
      <c r="Z84" s="24"/>
      <c r="AA84" s="22"/>
      <c r="AB84" s="24"/>
      <c r="AC84" s="22"/>
      <c r="AD84" s="24"/>
      <c r="AE84" s="22"/>
      <c r="AF84" s="24"/>
      <c r="AG84" s="22"/>
      <c r="AH84" s="24"/>
      <c r="AI84" s="22"/>
      <c r="AJ84" s="24"/>
      <c r="AK84" s="22"/>
      <c r="AL84" s="24"/>
      <c r="AM84" s="22"/>
      <c r="AN84" s="24"/>
      <c r="AO84" s="22"/>
      <c r="AP84" s="24"/>
      <c r="AQ84" s="22"/>
      <c r="AR84" s="24"/>
      <c r="AS84" s="22"/>
      <c r="AT84" s="24"/>
      <c r="AU84" s="22"/>
    </row>
    <row r="85" spans="1:47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47">
        <f>IF(G85-F85&gt;0,0,G85-F85)</f>
        <v>0</v>
      </c>
      <c r="F85" s="48">
        <v>2</v>
      </c>
      <c r="G85" s="34">
        <f>1+I85+K85+M85</f>
        <v>4</v>
      </c>
      <c r="H85" s="21">
        <v>43707</v>
      </c>
      <c r="I85" s="23">
        <v>-1</v>
      </c>
      <c r="J85" s="21">
        <v>43717</v>
      </c>
      <c r="K85" s="23">
        <v>5</v>
      </c>
      <c r="L85" s="21">
        <v>43755</v>
      </c>
      <c r="M85" s="23">
        <v>-1</v>
      </c>
      <c r="N85" s="30"/>
      <c r="O85" s="23"/>
      <c r="P85" s="30"/>
      <c r="Q85" s="23"/>
      <c r="R85" s="30"/>
      <c r="S85" s="23"/>
      <c r="T85" s="30"/>
      <c r="U85" s="23"/>
      <c r="V85" s="24"/>
      <c r="W85" s="22"/>
      <c r="X85" s="24"/>
      <c r="Y85" s="22"/>
      <c r="Z85" s="24"/>
      <c r="AA85" s="22"/>
      <c r="AB85" s="24"/>
      <c r="AC85" s="22"/>
      <c r="AD85" s="24"/>
      <c r="AE85" s="22"/>
      <c r="AF85" s="24"/>
      <c r="AG85" s="22"/>
      <c r="AH85" s="24"/>
      <c r="AI85" s="22"/>
      <c r="AJ85" s="24"/>
      <c r="AK85" s="22"/>
      <c r="AL85" s="24"/>
      <c r="AM85" s="22"/>
      <c r="AN85" s="24"/>
      <c r="AO85" s="22"/>
      <c r="AP85" s="24"/>
      <c r="AQ85" s="22"/>
      <c r="AR85" s="24"/>
      <c r="AS85" s="22"/>
      <c r="AT85" s="24"/>
      <c r="AU85" s="22"/>
    </row>
    <row r="86" spans="1:47" x14ac:dyDescent="0.25">
      <c r="A86" s="5" t="s">
        <v>84</v>
      </c>
      <c r="B86" s="8" t="s">
        <v>56</v>
      </c>
      <c r="C86" s="4" t="s">
        <v>157</v>
      </c>
      <c r="D86" s="26"/>
      <c r="E86" s="47" t="str">
        <f t="shared" si="5"/>
        <v/>
      </c>
      <c r="F86" s="48"/>
      <c r="G86" s="34">
        <f>4+I86</f>
        <v>3</v>
      </c>
      <c r="H86" s="21" t="s">
        <v>334</v>
      </c>
      <c r="I86" s="23">
        <v>-1</v>
      </c>
      <c r="J86" s="21"/>
      <c r="K86" s="23"/>
      <c r="L86" s="21"/>
      <c r="M86" s="23"/>
      <c r="N86" s="24"/>
      <c r="O86" s="22"/>
      <c r="P86" s="24"/>
      <c r="Q86" s="22"/>
      <c r="R86" s="24"/>
      <c r="S86" s="22"/>
      <c r="T86" s="24"/>
      <c r="U86" s="22"/>
      <c r="V86" s="24"/>
      <c r="W86" s="22"/>
      <c r="X86" s="24"/>
      <c r="Y86" s="22"/>
      <c r="Z86" s="24"/>
      <c r="AA86" s="22"/>
      <c r="AB86" s="24"/>
      <c r="AC86" s="22"/>
      <c r="AD86" s="24"/>
      <c r="AE86" s="22"/>
      <c r="AF86" s="24"/>
      <c r="AG86" s="22"/>
      <c r="AH86" s="24"/>
      <c r="AI86" s="22"/>
      <c r="AJ86" s="24"/>
      <c r="AK86" s="22"/>
      <c r="AL86" s="24"/>
      <c r="AM86" s="22"/>
      <c r="AN86" s="24"/>
      <c r="AO86" s="22"/>
      <c r="AP86" s="24"/>
      <c r="AQ86" s="22"/>
      <c r="AR86" s="24"/>
      <c r="AS86" s="22"/>
      <c r="AT86" s="24"/>
      <c r="AU86" s="22"/>
    </row>
    <row r="87" spans="1:47" x14ac:dyDescent="0.25">
      <c r="A87" s="5" t="s">
        <v>84</v>
      </c>
      <c r="B87" s="8" t="s">
        <v>160</v>
      </c>
      <c r="C87" s="4" t="s">
        <v>161</v>
      </c>
      <c r="D87" s="26"/>
      <c r="E87" s="47" t="str">
        <f t="shared" si="5"/>
        <v/>
      </c>
      <c r="F87" s="48"/>
      <c r="G87" s="28">
        <v>2</v>
      </c>
      <c r="H87" s="21"/>
      <c r="I87" s="22"/>
      <c r="J87" s="24"/>
      <c r="K87" s="22"/>
      <c r="L87" s="21"/>
      <c r="M87" s="22"/>
      <c r="N87" s="24"/>
      <c r="O87" s="22"/>
      <c r="P87" s="24"/>
      <c r="Q87" s="22"/>
      <c r="R87" s="24"/>
      <c r="S87" s="22"/>
      <c r="T87" s="24"/>
      <c r="U87" s="22"/>
      <c r="V87" s="24"/>
      <c r="W87" s="22"/>
      <c r="X87" s="24"/>
      <c r="Y87" s="22"/>
      <c r="Z87" s="24"/>
      <c r="AA87" s="22"/>
      <c r="AB87" s="24"/>
      <c r="AC87" s="22"/>
      <c r="AD87" s="24"/>
      <c r="AE87" s="22"/>
      <c r="AF87" s="24"/>
      <c r="AG87" s="22"/>
      <c r="AH87" s="24"/>
      <c r="AI87" s="22"/>
      <c r="AJ87" s="24"/>
      <c r="AK87" s="22"/>
      <c r="AL87" s="24"/>
      <c r="AM87" s="22"/>
      <c r="AN87" s="24"/>
      <c r="AO87" s="22"/>
      <c r="AP87" s="24"/>
      <c r="AQ87" s="22"/>
      <c r="AR87" s="24"/>
      <c r="AS87" s="22"/>
      <c r="AT87" s="24"/>
      <c r="AU87" s="22"/>
    </row>
    <row r="88" spans="1:47" x14ac:dyDescent="0.25">
      <c r="A88" s="5" t="s">
        <v>246</v>
      </c>
      <c r="B88" s="8">
        <v>700009641</v>
      </c>
      <c r="C88" s="4" t="s">
        <v>249</v>
      </c>
      <c r="D88" s="26"/>
      <c r="E88" s="47" t="str">
        <f t="shared" si="5"/>
        <v/>
      </c>
      <c r="F88" s="48"/>
      <c r="G88" s="34">
        <f>I88++K88+M88+O88+Q88+S88+U88+W88+Y88+AA88+AC88+AE88+AG88+AI88</f>
        <v>22</v>
      </c>
      <c r="H88" s="21">
        <v>43536</v>
      </c>
      <c r="I88" s="23">
        <v>-8</v>
      </c>
      <c r="J88" s="21">
        <v>43544</v>
      </c>
      <c r="K88" s="23">
        <v>-4</v>
      </c>
      <c r="L88" s="21">
        <v>43556</v>
      </c>
      <c r="M88" s="23">
        <v>-5</v>
      </c>
      <c r="N88" s="21">
        <v>43558</v>
      </c>
      <c r="O88" s="23">
        <v>48</v>
      </c>
      <c r="P88" s="21">
        <v>43558</v>
      </c>
      <c r="Q88" s="23">
        <v>-5</v>
      </c>
      <c r="R88" s="21">
        <v>43564</v>
      </c>
      <c r="S88" s="23">
        <v>-1</v>
      </c>
      <c r="T88" s="21">
        <v>43572</v>
      </c>
      <c r="U88" s="23">
        <v>1</v>
      </c>
      <c r="V88" s="21">
        <v>43593</v>
      </c>
      <c r="W88" s="23">
        <v>-8</v>
      </c>
      <c r="X88" s="21">
        <v>43614</v>
      </c>
      <c r="Y88" s="23">
        <v>-8</v>
      </c>
      <c r="Z88" s="21">
        <v>43630</v>
      </c>
      <c r="AA88" s="23">
        <v>-1</v>
      </c>
      <c r="AB88" s="21">
        <v>43682</v>
      </c>
      <c r="AC88" s="23">
        <v>-1</v>
      </c>
      <c r="AD88" s="21">
        <v>43732</v>
      </c>
      <c r="AE88" s="23">
        <v>16</v>
      </c>
      <c r="AF88" s="21">
        <v>43733</v>
      </c>
      <c r="AG88" s="23">
        <v>-16</v>
      </c>
      <c r="AH88" s="21">
        <v>43770</v>
      </c>
      <c r="AI88" s="23">
        <v>14</v>
      </c>
      <c r="AJ88" s="21">
        <v>43805</v>
      </c>
      <c r="AK88" s="23">
        <v>-1</v>
      </c>
      <c r="AL88" s="21"/>
      <c r="AM88" s="23"/>
      <c r="AN88" s="21"/>
      <c r="AO88" s="23"/>
      <c r="AP88" s="21"/>
      <c r="AQ88" s="23"/>
      <c r="AR88" s="21"/>
      <c r="AS88" s="23"/>
      <c r="AT88" s="21"/>
      <c r="AU88" s="23"/>
    </row>
    <row r="89" spans="1:47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47" t="str">
        <f t="shared" si="5"/>
        <v/>
      </c>
      <c r="F89" s="48"/>
      <c r="G89" s="28">
        <v>2</v>
      </c>
      <c r="H89" s="21"/>
      <c r="I89" s="18"/>
      <c r="J89" s="24"/>
      <c r="K89" s="22"/>
      <c r="L89" s="24"/>
      <c r="M89" s="22"/>
      <c r="N89" s="24"/>
      <c r="O89" s="22"/>
      <c r="P89" s="24"/>
      <c r="Q89" s="22"/>
      <c r="R89" s="24"/>
      <c r="S89" s="22"/>
      <c r="T89" s="24"/>
      <c r="U89" s="22"/>
      <c r="V89" s="24"/>
      <c r="W89" s="22"/>
      <c r="X89" s="24"/>
      <c r="Y89" s="22"/>
      <c r="Z89" s="24"/>
      <c r="AA89" s="22"/>
      <c r="AB89" s="24"/>
      <c r="AC89" s="22"/>
      <c r="AD89" s="24"/>
      <c r="AE89" s="22"/>
      <c r="AF89" s="24"/>
      <c r="AG89" s="22"/>
      <c r="AH89" s="21"/>
      <c r="AI89" s="23"/>
      <c r="AJ89" s="24"/>
      <c r="AK89" s="22"/>
      <c r="AL89" s="24"/>
      <c r="AM89" s="22"/>
      <c r="AN89" s="24"/>
      <c r="AO89" s="22"/>
      <c r="AP89" s="24"/>
      <c r="AQ89" s="22"/>
      <c r="AR89" s="24"/>
      <c r="AS89" s="22"/>
      <c r="AT89" s="24"/>
      <c r="AU89" s="22"/>
    </row>
    <row r="90" spans="1:47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47" t="str">
        <f t="shared" si="5"/>
        <v/>
      </c>
      <c r="F90" s="48"/>
      <c r="G90" s="28">
        <v>1</v>
      </c>
      <c r="H90" s="21"/>
      <c r="I90" s="18"/>
      <c r="J90" s="30"/>
      <c r="K90" s="23"/>
      <c r="L90" s="30"/>
      <c r="M90" s="23"/>
      <c r="N90" s="24"/>
      <c r="O90" s="22"/>
      <c r="P90" s="24"/>
      <c r="Q90" s="22"/>
      <c r="R90" s="24"/>
      <c r="S90" s="22"/>
      <c r="T90" s="24"/>
      <c r="U90" s="22"/>
      <c r="V90" s="24"/>
      <c r="W90" s="22"/>
      <c r="X90" s="24"/>
      <c r="Y90" s="22"/>
      <c r="Z90" s="24"/>
      <c r="AA90" s="22"/>
      <c r="AB90" s="24"/>
      <c r="AC90" s="22"/>
      <c r="AD90" s="24"/>
      <c r="AE90" s="22"/>
      <c r="AF90" s="24"/>
      <c r="AG90" s="22"/>
      <c r="AH90" s="21"/>
      <c r="AI90" s="23"/>
      <c r="AJ90" s="24"/>
      <c r="AK90" s="22"/>
      <c r="AL90" s="24"/>
      <c r="AM90" s="22"/>
      <c r="AN90" s="24"/>
      <c r="AO90" s="22"/>
      <c r="AP90" s="24"/>
      <c r="AQ90" s="22"/>
      <c r="AR90" s="24"/>
      <c r="AS90" s="22"/>
      <c r="AT90" s="24"/>
      <c r="AU90" s="22"/>
    </row>
    <row r="91" spans="1:47" s="17" customFormat="1" x14ac:dyDescent="0.25">
      <c r="A91" s="5" t="s">
        <v>89</v>
      </c>
      <c r="B91" s="8">
        <v>222635</v>
      </c>
      <c r="C91" s="4" t="s">
        <v>175</v>
      </c>
      <c r="D91" s="26"/>
      <c r="E91" s="47" t="str">
        <f t="shared" si="5"/>
        <v/>
      </c>
      <c r="F91" s="48"/>
      <c r="G91" s="28">
        <v>1</v>
      </c>
      <c r="H91" s="21"/>
      <c r="I91" s="18"/>
      <c r="J91" s="24"/>
      <c r="K91" s="22"/>
      <c r="L91" s="24"/>
      <c r="M91" s="22"/>
      <c r="N91" s="24"/>
      <c r="O91" s="22"/>
      <c r="P91" s="24"/>
      <c r="Q91" s="22"/>
      <c r="R91" s="24"/>
      <c r="S91" s="22"/>
      <c r="T91" s="24"/>
      <c r="U91" s="22"/>
      <c r="V91" s="24"/>
      <c r="W91" s="22"/>
      <c r="X91" s="24"/>
      <c r="Y91" s="22"/>
      <c r="Z91" s="24"/>
      <c r="AA91" s="22"/>
      <c r="AB91" s="24"/>
      <c r="AC91" s="22"/>
      <c r="AD91" s="24"/>
      <c r="AE91" s="22"/>
      <c r="AF91" s="24"/>
      <c r="AG91" s="22"/>
      <c r="AH91" s="21"/>
      <c r="AI91" s="23"/>
      <c r="AJ91" s="24"/>
      <c r="AK91" s="22"/>
      <c r="AL91" s="24"/>
      <c r="AM91" s="22"/>
      <c r="AN91" s="24"/>
      <c r="AO91" s="22"/>
      <c r="AP91" s="24"/>
      <c r="AQ91" s="22"/>
      <c r="AR91" s="24"/>
      <c r="AS91" s="22"/>
      <c r="AT91" s="24"/>
      <c r="AU91" s="22"/>
    </row>
    <row r="92" spans="1:47" x14ac:dyDescent="0.25">
      <c r="A92" s="5" t="s">
        <v>89</v>
      </c>
      <c r="B92" s="8" t="s">
        <v>177</v>
      </c>
      <c r="C92" s="4" t="s">
        <v>176</v>
      </c>
      <c r="D92" s="26"/>
      <c r="E92" s="47" t="str">
        <f t="shared" si="5"/>
        <v/>
      </c>
      <c r="F92" s="48"/>
      <c r="G92" s="28">
        <v>1</v>
      </c>
      <c r="H92" s="21"/>
      <c r="I92" s="18"/>
      <c r="J92" s="24"/>
      <c r="K92" s="22"/>
      <c r="L92" s="24"/>
      <c r="M92" s="22"/>
      <c r="N92" s="24"/>
      <c r="O92" s="22"/>
      <c r="P92" s="24"/>
      <c r="Q92" s="22"/>
      <c r="R92" s="24"/>
      <c r="S92" s="22"/>
      <c r="T92" s="24"/>
      <c r="U92" s="22"/>
      <c r="V92" s="24"/>
      <c r="W92" s="22"/>
      <c r="X92" s="24"/>
      <c r="Y92" s="22"/>
      <c r="Z92" s="24"/>
      <c r="AA92" s="22"/>
      <c r="AB92" s="24"/>
      <c r="AC92" s="22"/>
      <c r="AD92" s="24"/>
      <c r="AE92" s="22"/>
      <c r="AF92" s="24"/>
      <c r="AG92" s="22"/>
      <c r="AH92" s="21"/>
      <c r="AI92" s="23"/>
      <c r="AJ92" s="24"/>
      <c r="AK92" s="22"/>
      <c r="AL92" s="24"/>
      <c r="AM92" s="22"/>
      <c r="AN92" s="24"/>
      <c r="AO92" s="22"/>
      <c r="AP92" s="24"/>
      <c r="AQ92" s="22"/>
      <c r="AR92" s="24"/>
      <c r="AS92" s="22"/>
      <c r="AT92" s="24"/>
      <c r="AU92" s="22"/>
    </row>
    <row r="93" spans="1:47" x14ac:dyDescent="0.25">
      <c r="A93" s="5" t="s">
        <v>89</v>
      </c>
      <c r="B93" s="8">
        <v>222563</v>
      </c>
      <c r="C93" s="4" t="s">
        <v>178</v>
      </c>
      <c r="D93" s="26"/>
      <c r="E93" s="47" t="str">
        <f t="shared" si="5"/>
        <v/>
      </c>
      <c r="F93" s="48"/>
      <c r="G93" s="28">
        <f t="shared" ref="G93:G156" si="7">I93+K93+M93+O93+Q93+S93</f>
        <v>0</v>
      </c>
      <c r="H93" s="21"/>
      <c r="I93" s="18"/>
      <c r="J93" s="21"/>
      <c r="K93" s="23"/>
      <c r="L93" s="24"/>
      <c r="M93" s="22"/>
      <c r="N93" s="24"/>
      <c r="O93" s="22"/>
      <c r="P93" s="24"/>
      <c r="Q93" s="22"/>
      <c r="R93" s="24"/>
      <c r="S93" s="22"/>
      <c r="T93" s="24"/>
      <c r="U93" s="22"/>
      <c r="V93" s="24"/>
      <c r="W93" s="22"/>
      <c r="X93" s="24"/>
      <c r="Y93" s="22"/>
      <c r="Z93" s="24"/>
      <c r="AA93" s="22"/>
      <c r="AB93" s="24"/>
      <c r="AC93" s="22"/>
      <c r="AD93" s="24"/>
      <c r="AE93" s="22"/>
      <c r="AF93" s="24"/>
      <c r="AG93" s="22"/>
      <c r="AH93" s="21"/>
      <c r="AI93" s="23"/>
      <c r="AJ93" s="24"/>
      <c r="AK93" s="22"/>
      <c r="AL93" s="24"/>
      <c r="AM93" s="22"/>
      <c r="AN93" s="24"/>
      <c r="AO93" s="22"/>
      <c r="AP93" s="24"/>
      <c r="AQ93" s="22"/>
      <c r="AR93" s="24"/>
      <c r="AS93" s="22"/>
      <c r="AT93" s="24"/>
      <c r="AU93" s="22"/>
    </row>
    <row r="94" spans="1:47" x14ac:dyDescent="0.25">
      <c r="A94" s="5" t="s">
        <v>85</v>
      </c>
      <c r="B94" s="3">
        <v>999038882</v>
      </c>
      <c r="C94" s="4" t="s">
        <v>179</v>
      </c>
      <c r="D94" s="26"/>
      <c r="E94" s="47" t="str">
        <f t="shared" si="5"/>
        <v/>
      </c>
      <c r="F94" s="48"/>
      <c r="G94" s="28">
        <v>1</v>
      </c>
      <c r="H94" s="21"/>
      <c r="I94" s="18"/>
      <c r="J94" s="21"/>
      <c r="K94" s="22"/>
      <c r="L94" s="24"/>
      <c r="M94" s="22"/>
      <c r="N94" s="24"/>
      <c r="O94" s="22"/>
      <c r="P94" s="24"/>
      <c r="Q94" s="22"/>
      <c r="R94" s="24"/>
      <c r="S94" s="22"/>
      <c r="T94" s="24"/>
      <c r="U94" s="22"/>
      <c r="V94" s="24"/>
      <c r="W94" s="22"/>
      <c r="X94" s="24"/>
      <c r="Y94" s="22"/>
      <c r="Z94" s="24"/>
      <c r="AA94" s="22"/>
      <c r="AB94" s="24"/>
      <c r="AC94" s="22"/>
      <c r="AD94" s="24"/>
      <c r="AE94" s="22"/>
      <c r="AF94" s="24"/>
      <c r="AG94" s="22"/>
      <c r="AH94" s="21"/>
      <c r="AI94" s="23"/>
      <c r="AJ94" s="24"/>
      <c r="AK94" s="22"/>
      <c r="AL94" s="24"/>
      <c r="AM94" s="22"/>
      <c r="AN94" s="24"/>
      <c r="AO94" s="22"/>
      <c r="AP94" s="24"/>
      <c r="AQ94" s="22"/>
      <c r="AR94" s="24"/>
      <c r="AS94" s="22"/>
      <c r="AT94" s="24"/>
      <c r="AU94" s="22"/>
    </row>
    <row r="95" spans="1:47" x14ac:dyDescent="0.25">
      <c r="A95" s="5" t="s">
        <v>81</v>
      </c>
      <c r="B95" s="8" t="s">
        <v>181</v>
      </c>
      <c r="C95" s="4" t="s">
        <v>282</v>
      </c>
      <c r="D95" s="26"/>
      <c r="E95" s="47">
        <f t="shared" ref="E95:E106" si="8">IF(G95-F95&gt;0,0,G95-F95)</f>
        <v>0</v>
      </c>
      <c r="F95" s="48">
        <v>4</v>
      </c>
      <c r="G95" s="34">
        <f>6+I95+K95+M95</f>
        <v>4</v>
      </c>
      <c r="H95" s="21">
        <v>43544</v>
      </c>
      <c r="I95" s="23">
        <v>-4</v>
      </c>
      <c r="J95" s="21">
        <v>43558</v>
      </c>
      <c r="K95" s="23">
        <v>1</v>
      </c>
      <c r="L95" s="21">
        <v>43732</v>
      </c>
      <c r="M95" s="23">
        <v>1</v>
      </c>
      <c r="N95" s="21"/>
      <c r="O95" s="23"/>
      <c r="P95" s="21"/>
      <c r="Q95" s="23"/>
      <c r="R95" s="21"/>
      <c r="S95" s="23"/>
      <c r="T95" s="21"/>
      <c r="U95" s="23"/>
      <c r="V95" s="24"/>
      <c r="W95" s="22"/>
      <c r="X95" s="24"/>
      <c r="Y95" s="22"/>
      <c r="Z95" s="24"/>
      <c r="AA95" s="22"/>
      <c r="AB95" s="24"/>
      <c r="AC95" s="22"/>
      <c r="AD95" s="24"/>
      <c r="AE95" s="22"/>
      <c r="AF95" s="24"/>
      <c r="AG95" s="22"/>
      <c r="AH95" s="21"/>
      <c r="AI95" s="23"/>
      <c r="AJ95" s="24"/>
      <c r="AK95" s="22"/>
      <c r="AL95" s="24"/>
      <c r="AM95" s="22"/>
      <c r="AN95" s="24"/>
      <c r="AO95" s="22"/>
      <c r="AP95" s="24"/>
      <c r="AQ95" s="22"/>
      <c r="AR95" s="24"/>
      <c r="AS95" s="22"/>
      <c r="AT95" s="24"/>
      <c r="AU95" s="22"/>
    </row>
    <row r="96" spans="1:47" x14ac:dyDescent="0.25">
      <c r="A96" s="5" t="s">
        <v>84</v>
      </c>
      <c r="B96" s="8">
        <v>700000254</v>
      </c>
      <c r="C96" s="4" t="s">
        <v>283</v>
      </c>
      <c r="D96" s="26"/>
      <c r="E96" s="47">
        <f t="shared" si="8"/>
        <v>0</v>
      </c>
      <c r="F96" s="48">
        <v>8</v>
      </c>
      <c r="G96" s="34">
        <f>8+I96+K96</f>
        <v>8</v>
      </c>
      <c r="H96" s="21">
        <v>43544</v>
      </c>
      <c r="I96" s="23">
        <v>-8</v>
      </c>
      <c r="J96" s="21">
        <v>43558</v>
      </c>
      <c r="K96" s="23">
        <v>8</v>
      </c>
      <c r="L96" s="21"/>
      <c r="M96" s="22"/>
      <c r="N96" s="21"/>
      <c r="O96" s="23"/>
      <c r="P96" s="21"/>
      <c r="Q96" s="23"/>
      <c r="R96" s="21"/>
      <c r="S96" s="23"/>
      <c r="T96" s="24"/>
      <c r="U96" s="22"/>
      <c r="V96" s="24"/>
      <c r="W96" s="22"/>
      <c r="X96" s="24"/>
      <c r="Y96" s="22"/>
      <c r="Z96" s="24"/>
      <c r="AA96" s="22"/>
      <c r="AB96" s="24"/>
      <c r="AC96" s="22"/>
      <c r="AD96" s="24"/>
      <c r="AE96" s="22"/>
      <c r="AF96" s="24"/>
      <c r="AG96" s="22"/>
      <c r="AH96" s="24"/>
      <c r="AI96" s="22"/>
      <c r="AJ96" s="24"/>
      <c r="AK96" s="22"/>
      <c r="AL96" s="24"/>
      <c r="AM96" s="22"/>
      <c r="AN96" s="24"/>
      <c r="AO96" s="22"/>
      <c r="AP96" s="24"/>
      <c r="AQ96" s="22"/>
      <c r="AR96" s="24"/>
      <c r="AS96" s="22"/>
      <c r="AT96" s="24"/>
      <c r="AU96" s="22"/>
    </row>
    <row r="97" spans="1:47" x14ac:dyDescent="0.25">
      <c r="A97" s="5" t="s">
        <v>81</v>
      </c>
      <c r="B97" s="8" t="s">
        <v>184</v>
      </c>
      <c r="C97" s="4" t="s">
        <v>182</v>
      </c>
      <c r="D97" s="26"/>
      <c r="E97" s="47">
        <f t="shared" si="8"/>
        <v>0</v>
      </c>
      <c r="F97" s="48">
        <v>4</v>
      </c>
      <c r="G97" s="34">
        <f>6+I97+K97</f>
        <v>4</v>
      </c>
      <c r="H97" s="21">
        <v>43544</v>
      </c>
      <c r="I97" s="23">
        <v>-4</v>
      </c>
      <c r="J97" s="21">
        <v>43558</v>
      </c>
      <c r="K97" s="23">
        <v>2</v>
      </c>
      <c r="L97" s="21"/>
      <c r="M97" s="22"/>
      <c r="N97" s="21"/>
      <c r="O97" s="23"/>
      <c r="P97" s="21"/>
      <c r="Q97" s="23"/>
      <c r="R97" s="21"/>
      <c r="S97" s="23"/>
      <c r="T97" s="24"/>
      <c r="U97" s="22"/>
      <c r="V97" s="24"/>
      <c r="W97" s="22"/>
      <c r="X97" s="24"/>
      <c r="Y97" s="22"/>
      <c r="Z97" s="24"/>
      <c r="AA97" s="22"/>
      <c r="AB97" s="24"/>
      <c r="AC97" s="22"/>
      <c r="AD97" s="24"/>
      <c r="AE97" s="22"/>
      <c r="AF97" s="24"/>
      <c r="AG97" s="22"/>
      <c r="AH97" s="24"/>
      <c r="AI97" s="22"/>
      <c r="AJ97" s="24"/>
      <c r="AK97" s="22"/>
      <c r="AL97" s="24"/>
      <c r="AM97" s="22"/>
      <c r="AN97" s="24"/>
      <c r="AO97" s="22"/>
      <c r="AP97" s="24"/>
      <c r="AQ97" s="22"/>
      <c r="AR97" s="24"/>
      <c r="AS97" s="22"/>
      <c r="AT97" s="24"/>
      <c r="AU97" s="22"/>
    </row>
    <row r="98" spans="1:47" x14ac:dyDescent="0.25">
      <c r="A98" s="5" t="s">
        <v>84</v>
      </c>
      <c r="B98" s="8" t="s">
        <v>185</v>
      </c>
      <c r="C98" s="4" t="s">
        <v>183</v>
      </c>
      <c r="D98" s="26"/>
      <c r="E98" s="47">
        <f t="shared" si="8"/>
        <v>0</v>
      </c>
      <c r="F98" s="48">
        <v>2</v>
      </c>
      <c r="G98" s="28">
        <f t="shared" si="7"/>
        <v>2</v>
      </c>
      <c r="H98" s="21">
        <v>43544</v>
      </c>
      <c r="I98" s="22">
        <v>2</v>
      </c>
      <c r="J98" s="21">
        <v>43544</v>
      </c>
      <c r="K98" s="23">
        <v>-2</v>
      </c>
      <c r="L98" s="21">
        <v>43558</v>
      </c>
      <c r="M98" s="22">
        <v>2</v>
      </c>
      <c r="N98" s="21"/>
      <c r="O98" s="23"/>
      <c r="P98" s="21"/>
      <c r="Q98" s="22"/>
      <c r="R98" s="21"/>
      <c r="S98" s="23"/>
      <c r="T98" s="24"/>
      <c r="U98" s="22"/>
      <c r="V98" s="24"/>
      <c r="W98" s="22"/>
      <c r="X98" s="24"/>
      <c r="Y98" s="22"/>
      <c r="Z98" s="24"/>
      <c r="AA98" s="22"/>
      <c r="AB98" s="24"/>
      <c r="AC98" s="22"/>
      <c r="AD98" s="24"/>
      <c r="AE98" s="22"/>
      <c r="AF98" s="24"/>
      <c r="AG98" s="22"/>
      <c r="AH98" s="24"/>
      <c r="AI98" s="22"/>
      <c r="AJ98" s="24"/>
      <c r="AK98" s="22"/>
      <c r="AL98" s="24"/>
      <c r="AM98" s="22"/>
      <c r="AN98" s="24"/>
      <c r="AO98" s="22"/>
      <c r="AP98" s="24"/>
      <c r="AQ98" s="22"/>
      <c r="AR98" s="24"/>
      <c r="AS98" s="22"/>
      <c r="AT98" s="24"/>
      <c r="AU98" s="22"/>
    </row>
    <row r="99" spans="1:47" x14ac:dyDescent="0.25">
      <c r="A99" s="5"/>
      <c r="B99" s="31">
        <v>201000174</v>
      </c>
      <c r="C99" s="32" t="s">
        <v>187</v>
      </c>
      <c r="D99" s="26"/>
      <c r="E99" s="47">
        <f t="shared" si="8"/>
        <v>0</v>
      </c>
      <c r="F99" s="48">
        <v>1</v>
      </c>
      <c r="G99" s="28">
        <f t="shared" si="7"/>
        <v>1</v>
      </c>
      <c r="H99" s="21">
        <v>43521</v>
      </c>
      <c r="I99" s="18">
        <v>1</v>
      </c>
      <c r="J99" s="21">
        <v>43544</v>
      </c>
      <c r="K99" s="22">
        <v>1</v>
      </c>
      <c r="L99" s="21">
        <v>43544</v>
      </c>
      <c r="M99" s="23">
        <v>-1</v>
      </c>
      <c r="N99" s="21"/>
      <c r="O99" s="22"/>
      <c r="P99" s="21"/>
      <c r="Q99" s="23"/>
      <c r="R99" s="21"/>
      <c r="S99" s="23"/>
      <c r="T99" s="24"/>
      <c r="U99" s="22"/>
      <c r="V99" s="24"/>
      <c r="W99" s="22"/>
      <c r="X99" s="24"/>
      <c r="Y99" s="22"/>
      <c r="Z99" s="24"/>
      <c r="AA99" s="22"/>
      <c r="AB99" s="24"/>
      <c r="AC99" s="22"/>
      <c r="AD99" s="24"/>
      <c r="AE99" s="22"/>
      <c r="AF99" s="24"/>
      <c r="AG99" s="22"/>
      <c r="AH99" s="24"/>
      <c r="AI99" s="22"/>
      <c r="AJ99" s="24"/>
      <c r="AK99" s="22"/>
      <c r="AL99" s="24"/>
      <c r="AM99" s="22"/>
      <c r="AN99" s="24"/>
      <c r="AO99" s="22"/>
      <c r="AP99" s="24"/>
      <c r="AQ99" s="22"/>
      <c r="AR99" s="24"/>
      <c r="AS99" s="22"/>
      <c r="AT99" s="24"/>
      <c r="AU99" s="22"/>
    </row>
    <row r="100" spans="1:47" x14ac:dyDescent="0.25">
      <c r="A100" s="5"/>
      <c r="B100" s="8">
        <v>201000281</v>
      </c>
      <c r="C100" s="4" t="s">
        <v>188</v>
      </c>
      <c r="D100" s="26"/>
      <c r="E100" s="47">
        <f t="shared" si="8"/>
        <v>0</v>
      </c>
      <c r="F100" s="48">
        <v>1</v>
      </c>
      <c r="G100" s="28">
        <f t="shared" si="7"/>
        <v>1</v>
      </c>
      <c r="H100" s="21">
        <v>43521</v>
      </c>
      <c r="I100" s="18">
        <v>1</v>
      </c>
      <c r="J100" s="21">
        <v>43544</v>
      </c>
      <c r="K100" s="22">
        <v>1</v>
      </c>
      <c r="L100" s="21">
        <v>43544</v>
      </c>
      <c r="M100" s="23">
        <v>-1</v>
      </c>
      <c r="N100" s="21"/>
      <c r="O100" s="22"/>
      <c r="P100" s="21"/>
      <c r="Q100" s="23"/>
      <c r="R100" s="21"/>
      <c r="S100" s="23"/>
      <c r="T100" s="24"/>
      <c r="U100" s="22"/>
      <c r="V100" s="24"/>
      <c r="W100" s="22"/>
      <c r="X100" s="24"/>
      <c r="Y100" s="22"/>
      <c r="Z100" s="24"/>
      <c r="AA100" s="22"/>
      <c r="AB100" s="24"/>
      <c r="AC100" s="22"/>
      <c r="AD100" s="24"/>
      <c r="AE100" s="22"/>
      <c r="AF100" s="24"/>
      <c r="AG100" s="22"/>
      <c r="AH100" s="24"/>
      <c r="AI100" s="22"/>
      <c r="AJ100" s="24"/>
      <c r="AK100" s="22"/>
      <c r="AL100" s="24"/>
      <c r="AM100" s="22"/>
      <c r="AN100" s="24"/>
      <c r="AO100" s="22"/>
      <c r="AP100" s="24"/>
      <c r="AQ100" s="22"/>
      <c r="AR100" s="24"/>
      <c r="AS100" s="22"/>
      <c r="AT100" s="24"/>
      <c r="AU100" s="22"/>
    </row>
    <row r="101" spans="1:47" x14ac:dyDescent="0.25">
      <c r="A101" s="5"/>
      <c r="B101" s="8">
        <v>700002642</v>
      </c>
      <c r="C101" s="4" t="s">
        <v>189</v>
      </c>
      <c r="D101" s="26"/>
      <c r="E101" s="47">
        <f t="shared" si="8"/>
        <v>0</v>
      </c>
      <c r="F101" s="48">
        <v>1</v>
      </c>
      <c r="G101" s="28">
        <f t="shared" si="7"/>
        <v>1</v>
      </c>
      <c r="H101" s="21">
        <v>43521</v>
      </c>
      <c r="I101" s="18">
        <v>1</v>
      </c>
      <c r="J101" s="21">
        <v>43544</v>
      </c>
      <c r="K101" s="22">
        <v>1</v>
      </c>
      <c r="L101" s="21">
        <v>43544</v>
      </c>
      <c r="M101" s="23">
        <v>-1</v>
      </c>
      <c r="N101" s="21"/>
      <c r="O101" s="22"/>
      <c r="P101" s="21"/>
      <c r="Q101" s="23"/>
      <c r="R101" s="21"/>
      <c r="S101" s="23"/>
      <c r="T101" s="24"/>
      <c r="U101" s="22"/>
      <c r="V101" s="24"/>
      <c r="W101" s="22"/>
      <c r="X101" s="24"/>
      <c r="Y101" s="22"/>
      <c r="Z101" s="24"/>
      <c r="AA101" s="22"/>
      <c r="AB101" s="24"/>
      <c r="AC101" s="22"/>
      <c r="AD101" s="24"/>
      <c r="AE101" s="22"/>
      <c r="AF101" s="24"/>
      <c r="AG101" s="22"/>
      <c r="AH101" s="24"/>
      <c r="AI101" s="22"/>
      <c r="AJ101" s="24"/>
      <c r="AK101" s="22"/>
      <c r="AL101" s="24"/>
      <c r="AM101" s="22"/>
      <c r="AN101" s="24"/>
      <c r="AO101" s="22"/>
      <c r="AP101" s="24"/>
      <c r="AQ101" s="22"/>
      <c r="AR101" s="24"/>
      <c r="AS101" s="22"/>
      <c r="AT101" s="24"/>
      <c r="AU101" s="22"/>
    </row>
    <row r="102" spans="1:47" x14ac:dyDescent="0.25">
      <c r="A102" s="5" t="s">
        <v>83</v>
      </c>
      <c r="B102" s="8">
        <v>186002457</v>
      </c>
      <c r="C102" s="32" t="s">
        <v>191</v>
      </c>
      <c r="D102" s="26"/>
      <c r="E102" s="47">
        <f t="shared" si="8"/>
        <v>0</v>
      </c>
      <c r="F102" s="48">
        <v>2</v>
      </c>
      <c r="G102" s="34">
        <f>3+I102</f>
        <v>2</v>
      </c>
      <c r="H102" s="21">
        <v>43531</v>
      </c>
      <c r="I102" s="23">
        <v>-1</v>
      </c>
      <c r="J102" s="21"/>
      <c r="K102" s="23"/>
      <c r="L102" s="21"/>
      <c r="M102" s="23"/>
      <c r="N102" s="21"/>
      <c r="O102" s="23"/>
      <c r="P102" s="21"/>
      <c r="Q102" s="23"/>
      <c r="R102" s="21"/>
      <c r="S102" s="23"/>
      <c r="T102" s="24"/>
      <c r="U102" s="22"/>
      <c r="V102" s="24"/>
      <c r="W102" s="22"/>
      <c r="X102" s="24"/>
      <c r="Y102" s="22"/>
      <c r="Z102" s="24"/>
      <c r="AA102" s="22"/>
      <c r="AB102" s="24"/>
      <c r="AC102" s="22"/>
      <c r="AD102" s="24"/>
      <c r="AE102" s="22"/>
      <c r="AF102" s="24"/>
      <c r="AG102" s="22"/>
      <c r="AH102" s="24"/>
      <c r="AI102" s="22"/>
      <c r="AJ102" s="24"/>
      <c r="AK102" s="22"/>
      <c r="AL102" s="24"/>
      <c r="AM102" s="22"/>
      <c r="AN102" s="24"/>
      <c r="AO102" s="22"/>
      <c r="AP102" s="24"/>
      <c r="AQ102" s="22"/>
      <c r="AR102" s="24"/>
      <c r="AS102" s="22"/>
      <c r="AT102" s="24"/>
      <c r="AU102" s="22"/>
    </row>
    <row r="103" spans="1:47" x14ac:dyDescent="0.25">
      <c r="A103" s="5" t="s">
        <v>83</v>
      </c>
      <c r="B103" s="8">
        <v>186005827</v>
      </c>
      <c r="C103" s="4" t="s">
        <v>192</v>
      </c>
      <c r="D103" s="26"/>
      <c r="E103" s="47">
        <f t="shared" si="8"/>
        <v>0</v>
      </c>
      <c r="F103" s="48">
        <v>2</v>
      </c>
      <c r="G103" s="34">
        <f>1+I103+K103</f>
        <v>2</v>
      </c>
      <c r="H103" s="21">
        <v>43544</v>
      </c>
      <c r="I103" s="22">
        <v>2</v>
      </c>
      <c r="J103" s="21">
        <v>43754</v>
      </c>
      <c r="K103" s="23">
        <v>-1</v>
      </c>
      <c r="L103" s="21"/>
      <c r="M103" s="23"/>
      <c r="N103" s="21"/>
      <c r="O103" s="23"/>
      <c r="P103" s="21"/>
      <c r="Q103" s="22"/>
      <c r="R103" s="21"/>
      <c r="S103" s="23"/>
      <c r="T103" s="24"/>
      <c r="U103" s="22"/>
      <c r="V103" s="24"/>
      <c r="W103" s="22"/>
      <c r="X103" s="24"/>
      <c r="Y103" s="22"/>
      <c r="Z103" s="24"/>
      <c r="AA103" s="22"/>
      <c r="AB103" s="24"/>
      <c r="AC103" s="22"/>
      <c r="AD103" s="24"/>
      <c r="AE103" s="22"/>
      <c r="AF103" s="24"/>
      <c r="AG103" s="22"/>
      <c r="AH103" s="24"/>
      <c r="AI103" s="22"/>
      <c r="AJ103" s="24"/>
      <c r="AK103" s="22"/>
      <c r="AL103" s="24"/>
      <c r="AM103" s="22"/>
      <c r="AN103" s="24"/>
      <c r="AO103" s="22"/>
      <c r="AP103" s="24"/>
      <c r="AQ103" s="22"/>
      <c r="AR103" s="24"/>
      <c r="AS103" s="22"/>
      <c r="AT103" s="24"/>
      <c r="AU103" s="22"/>
    </row>
    <row r="104" spans="1:47" x14ac:dyDescent="0.25">
      <c r="A104" s="5" t="s">
        <v>83</v>
      </c>
      <c r="B104" s="8">
        <v>186002127</v>
      </c>
      <c r="C104" s="4" t="s">
        <v>193</v>
      </c>
      <c r="D104" s="26"/>
      <c r="E104" s="47">
        <f t="shared" si="8"/>
        <v>-1</v>
      </c>
      <c r="F104" s="48">
        <v>2</v>
      </c>
      <c r="G104" s="34">
        <f>2+I104+K104+M104+O104+Q104</f>
        <v>1</v>
      </c>
      <c r="H104" s="21">
        <v>43531</v>
      </c>
      <c r="I104" s="23">
        <v>-1</v>
      </c>
      <c r="J104" s="21">
        <v>43563</v>
      </c>
      <c r="K104" s="22">
        <v>1</v>
      </c>
      <c r="L104" s="21">
        <v>43664</v>
      </c>
      <c r="M104" s="23">
        <v>-1</v>
      </c>
      <c r="N104" s="21">
        <v>43732</v>
      </c>
      <c r="O104" s="23">
        <v>1</v>
      </c>
      <c r="P104" s="21">
        <v>43795</v>
      </c>
      <c r="Q104" s="23">
        <v>-1</v>
      </c>
      <c r="R104" s="21"/>
      <c r="S104" s="23"/>
      <c r="T104" s="21"/>
      <c r="U104" s="23"/>
      <c r="V104" s="24"/>
      <c r="W104" s="22"/>
      <c r="X104" s="24"/>
      <c r="Y104" s="22"/>
      <c r="Z104" s="24"/>
      <c r="AA104" s="22"/>
      <c r="AB104" s="24"/>
      <c r="AC104" s="22"/>
      <c r="AD104" s="24"/>
      <c r="AE104" s="22"/>
      <c r="AF104" s="24"/>
      <c r="AG104" s="22"/>
      <c r="AH104" s="24"/>
      <c r="AI104" s="22"/>
      <c r="AJ104" s="24"/>
      <c r="AK104" s="22"/>
      <c r="AL104" s="24"/>
      <c r="AM104" s="22"/>
      <c r="AN104" s="24"/>
      <c r="AO104" s="22"/>
      <c r="AP104" s="24"/>
      <c r="AQ104" s="22"/>
      <c r="AR104" s="24"/>
      <c r="AS104" s="22"/>
      <c r="AT104" s="24"/>
      <c r="AU104" s="22"/>
    </row>
    <row r="105" spans="1:47" x14ac:dyDescent="0.25">
      <c r="A105" s="5" t="s">
        <v>83</v>
      </c>
      <c r="B105" s="8">
        <v>186002128</v>
      </c>
      <c r="C105" s="4" t="s">
        <v>194</v>
      </c>
      <c r="D105" s="26"/>
      <c r="E105" s="47">
        <f t="shared" si="8"/>
        <v>-1</v>
      </c>
      <c r="F105" s="48">
        <v>2</v>
      </c>
      <c r="G105" s="34">
        <f>2+I105+K105+M105+O105+Q105</f>
        <v>1</v>
      </c>
      <c r="H105" s="21">
        <v>43531</v>
      </c>
      <c r="I105" s="23">
        <v>-1</v>
      </c>
      <c r="J105" s="21">
        <v>43572</v>
      </c>
      <c r="K105" s="22">
        <v>1</v>
      </c>
      <c r="L105" s="21">
        <v>43664</v>
      </c>
      <c r="M105" s="23">
        <v>-1</v>
      </c>
      <c r="N105" s="21">
        <v>43732</v>
      </c>
      <c r="O105" s="23">
        <v>1</v>
      </c>
      <c r="P105" s="21">
        <v>43795</v>
      </c>
      <c r="Q105" s="23">
        <v>-1</v>
      </c>
      <c r="R105" s="21"/>
      <c r="S105" s="23"/>
      <c r="T105" s="21"/>
      <c r="U105" s="23"/>
      <c r="V105" s="24"/>
      <c r="W105" s="22"/>
      <c r="X105" s="24"/>
      <c r="Y105" s="22"/>
      <c r="Z105" s="24"/>
      <c r="AA105" s="22"/>
      <c r="AB105" s="24"/>
      <c r="AC105" s="22"/>
      <c r="AD105" s="24"/>
      <c r="AE105" s="22"/>
      <c r="AF105" s="24"/>
      <c r="AG105" s="22"/>
      <c r="AH105" s="24"/>
      <c r="AI105" s="22"/>
      <c r="AJ105" s="24"/>
      <c r="AK105" s="22"/>
      <c r="AL105" s="24"/>
      <c r="AM105" s="22"/>
      <c r="AN105" s="24"/>
      <c r="AO105" s="22"/>
      <c r="AP105" s="24"/>
      <c r="AQ105" s="22"/>
      <c r="AR105" s="24"/>
      <c r="AS105" s="22"/>
      <c r="AT105" s="24"/>
      <c r="AU105" s="22"/>
    </row>
    <row r="106" spans="1:47" x14ac:dyDescent="0.25">
      <c r="A106" s="5" t="s">
        <v>84</v>
      </c>
      <c r="B106" s="8">
        <v>186003031</v>
      </c>
      <c r="C106" s="4" t="s">
        <v>195</v>
      </c>
      <c r="D106" s="26"/>
      <c r="E106" s="47">
        <f t="shared" si="8"/>
        <v>0</v>
      </c>
      <c r="F106" s="48">
        <v>24</v>
      </c>
      <c r="G106" s="34">
        <f>16+I106+K106+M106+O106</f>
        <v>24</v>
      </c>
      <c r="H106" s="21">
        <v>43467</v>
      </c>
      <c r="I106" s="23">
        <v>-1</v>
      </c>
      <c r="J106" s="21">
        <v>43544</v>
      </c>
      <c r="K106" s="23">
        <v>9</v>
      </c>
      <c r="L106" s="21">
        <v>43656</v>
      </c>
      <c r="M106" s="23">
        <v>-2</v>
      </c>
      <c r="N106" s="21">
        <v>43732</v>
      </c>
      <c r="O106" s="22">
        <v>2</v>
      </c>
      <c r="P106" s="21">
        <v>43660</v>
      </c>
      <c r="Q106" s="23">
        <v>-1</v>
      </c>
      <c r="R106" s="21"/>
      <c r="S106" s="23"/>
      <c r="T106" s="21"/>
      <c r="U106" s="23"/>
      <c r="V106" s="30"/>
      <c r="W106" s="22"/>
      <c r="X106" s="24"/>
      <c r="Y106" s="22"/>
      <c r="Z106" s="24"/>
      <c r="AA106" s="22"/>
      <c r="AB106" s="24"/>
      <c r="AC106" s="22"/>
      <c r="AD106" s="24"/>
      <c r="AE106" s="22"/>
      <c r="AF106" s="24"/>
      <c r="AG106" s="22"/>
      <c r="AH106" s="24"/>
      <c r="AI106" s="22"/>
      <c r="AJ106" s="24"/>
      <c r="AK106" s="22"/>
      <c r="AL106" s="24"/>
      <c r="AM106" s="22"/>
      <c r="AN106" s="24"/>
      <c r="AO106" s="22"/>
      <c r="AP106" s="24"/>
      <c r="AQ106" s="22"/>
      <c r="AR106" s="24"/>
      <c r="AS106" s="22"/>
      <c r="AT106" s="24"/>
      <c r="AU106" s="22"/>
    </row>
    <row r="107" spans="1:47" x14ac:dyDescent="0.25">
      <c r="A107" s="5"/>
      <c r="B107" s="8">
        <v>700003741</v>
      </c>
      <c r="C107" s="4" t="s">
        <v>284</v>
      </c>
      <c r="D107" s="26" t="s">
        <v>285</v>
      </c>
      <c r="E107" s="47">
        <f>IF(G107-F107&gt;0,0,G107-F107)</f>
        <v>0</v>
      </c>
      <c r="F107" s="48">
        <v>6</v>
      </c>
      <c r="G107" s="34">
        <f>I107+K107+M107+O107</f>
        <v>6</v>
      </c>
      <c r="H107" s="21">
        <v>43521</v>
      </c>
      <c r="I107" s="22">
        <v>1</v>
      </c>
      <c r="J107" s="21">
        <v>43539</v>
      </c>
      <c r="K107" s="23">
        <v>6</v>
      </c>
      <c r="L107" s="21">
        <v>43755</v>
      </c>
      <c r="M107" s="23">
        <v>-7</v>
      </c>
      <c r="N107" s="21">
        <v>43819</v>
      </c>
      <c r="O107" s="23">
        <v>6</v>
      </c>
      <c r="P107" s="21"/>
      <c r="Q107" s="22"/>
      <c r="R107" s="21"/>
      <c r="S107" s="23"/>
      <c r="T107" s="24"/>
      <c r="U107" s="22"/>
      <c r="V107" s="24"/>
      <c r="W107" s="22"/>
      <c r="X107" s="24"/>
      <c r="Y107" s="22"/>
      <c r="Z107" s="24"/>
      <c r="AA107" s="22"/>
      <c r="AB107" s="24"/>
      <c r="AC107" s="22"/>
      <c r="AD107" s="24"/>
      <c r="AE107" s="22"/>
      <c r="AF107" s="24"/>
      <c r="AG107" s="22"/>
      <c r="AH107" s="24"/>
      <c r="AI107" s="22"/>
      <c r="AJ107" s="24"/>
      <c r="AK107" s="22"/>
      <c r="AL107" s="24"/>
      <c r="AM107" s="22"/>
      <c r="AN107" s="24"/>
      <c r="AO107" s="22"/>
      <c r="AP107" s="24"/>
      <c r="AQ107" s="22"/>
      <c r="AR107" s="24"/>
      <c r="AS107" s="22"/>
      <c r="AT107" s="24"/>
      <c r="AU107" s="22"/>
    </row>
    <row r="108" spans="1:47" x14ac:dyDescent="0.25">
      <c r="A108" s="5" t="s">
        <v>84</v>
      </c>
      <c r="B108" s="8" t="s">
        <v>197</v>
      </c>
      <c r="C108" s="4" t="s">
        <v>198</v>
      </c>
      <c r="D108" s="26"/>
      <c r="E108" s="47" t="str">
        <f t="shared" si="5"/>
        <v/>
      </c>
      <c r="F108" s="48"/>
      <c r="G108" s="28">
        <f t="shared" si="7"/>
        <v>0</v>
      </c>
      <c r="H108" s="21"/>
      <c r="I108" s="18"/>
      <c r="J108" s="21"/>
      <c r="K108" s="23"/>
      <c r="L108" s="24"/>
      <c r="M108" s="22"/>
      <c r="N108" s="24"/>
      <c r="O108" s="22"/>
      <c r="P108" s="21"/>
      <c r="Q108" s="22"/>
      <c r="R108" s="21"/>
      <c r="S108" s="23"/>
      <c r="T108" s="24"/>
      <c r="U108" s="22"/>
      <c r="V108" s="24"/>
      <c r="W108" s="22"/>
      <c r="X108" s="24"/>
      <c r="Y108" s="22"/>
      <c r="Z108" s="24"/>
      <c r="AA108" s="22"/>
      <c r="AB108" s="24"/>
      <c r="AC108" s="22"/>
      <c r="AD108" s="24"/>
      <c r="AE108" s="22"/>
      <c r="AF108" s="24"/>
      <c r="AG108" s="22"/>
      <c r="AH108" s="24"/>
      <c r="AI108" s="22"/>
      <c r="AJ108" s="24"/>
      <c r="AK108" s="22"/>
      <c r="AL108" s="24"/>
      <c r="AM108" s="22"/>
      <c r="AN108" s="24"/>
      <c r="AO108" s="22"/>
      <c r="AP108" s="24"/>
      <c r="AQ108" s="22"/>
      <c r="AR108" s="24"/>
      <c r="AS108" s="22"/>
      <c r="AT108" s="24"/>
      <c r="AU108" s="22"/>
    </row>
    <row r="109" spans="1:47" x14ac:dyDescent="0.25">
      <c r="A109" s="5" t="s">
        <v>83</v>
      </c>
      <c r="B109" s="8" t="s">
        <v>199</v>
      </c>
      <c r="C109" s="4" t="s">
        <v>200</v>
      </c>
      <c r="D109" s="26"/>
      <c r="E109" s="47" t="str">
        <f t="shared" si="5"/>
        <v/>
      </c>
      <c r="F109" s="48"/>
      <c r="G109" s="28">
        <v>1</v>
      </c>
      <c r="H109" s="21"/>
      <c r="I109" s="18"/>
      <c r="J109" s="21"/>
      <c r="K109" s="23"/>
      <c r="L109" s="24"/>
      <c r="M109" s="22"/>
      <c r="N109" s="24"/>
      <c r="O109" s="22"/>
      <c r="P109" s="21"/>
      <c r="Q109" s="22"/>
      <c r="R109" s="21"/>
      <c r="S109" s="23"/>
      <c r="T109" s="24"/>
      <c r="U109" s="22"/>
      <c r="V109" s="24"/>
      <c r="W109" s="22"/>
      <c r="X109" s="24"/>
      <c r="Y109" s="22"/>
      <c r="Z109" s="24"/>
      <c r="AA109" s="22"/>
      <c r="AB109" s="24"/>
      <c r="AC109" s="22"/>
      <c r="AD109" s="24"/>
      <c r="AE109" s="22"/>
      <c r="AF109" s="24"/>
      <c r="AG109" s="22"/>
      <c r="AH109" s="24"/>
      <c r="AI109" s="22"/>
      <c r="AJ109" s="24"/>
      <c r="AK109" s="22"/>
      <c r="AL109" s="24"/>
      <c r="AM109" s="22"/>
      <c r="AN109" s="24"/>
      <c r="AO109" s="22"/>
      <c r="AP109" s="24"/>
      <c r="AQ109" s="22"/>
      <c r="AR109" s="24"/>
      <c r="AS109" s="22"/>
      <c r="AT109" s="24"/>
      <c r="AU109" s="22"/>
    </row>
    <row r="110" spans="1:47" x14ac:dyDescent="0.25">
      <c r="A110" s="5" t="s">
        <v>83</v>
      </c>
      <c r="B110" s="8" t="s">
        <v>201</v>
      </c>
      <c r="C110" s="4" t="s">
        <v>202</v>
      </c>
      <c r="D110" s="26"/>
      <c r="E110" s="47" t="str">
        <f t="shared" si="5"/>
        <v/>
      </c>
      <c r="F110" s="48"/>
      <c r="G110" s="28">
        <f t="shared" si="7"/>
        <v>0</v>
      </c>
      <c r="H110" s="21"/>
      <c r="I110" s="18"/>
      <c r="J110" s="21"/>
      <c r="K110" s="23"/>
      <c r="L110" s="24"/>
      <c r="M110" s="22"/>
      <c r="N110" s="24"/>
      <c r="O110" s="22"/>
      <c r="P110" s="21"/>
      <c r="Q110" s="22"/>
      <c r="R110" s="21"/>
      <c r="S110" s="23"/>
      <c r="T110" s="24"/>
      <c r="U110" s="22"/>
      <c r="V110" s="24"/>
      <c r="W110" s="22"/>
      <c r="X110" s="24"/>
      <c r="Y110" s="22"/>
      <c r="Z110" s="24"/>
      <c r="AA110" s="22"/>
      <c r="AB110" s="24"/>
      <c r="AC110" s="22"/>
      <c r="AD110" s="24"/>
      <c r="AE110" s="22"/>
      <c r="AF110" s="24"/>
      <c r="AG110" s="22"/>
      <c r="AH110" s="24"/>
      <c r="AI110" s="22"/>
      <c r="AJ110" s="24"/>
      <c r="AK110" s="22"/>
      <c r="AL110" s="24"/>
      <c r="AM110" s="22"/>
      <c r="AN110" s="24"/>
      <c r="AO110" s="22"/>
      <c r="AP110" s="24"/>
      <c r="AQ110" s="22"/>
      <c r="AR110" s="24"/>
      <c r="AS110" s="22"/>
      <c r="AT110" s="24"/>
      <c r="AU110" s="22"/>
    </row>
    <row r="111" spans="1:47" x14ac:dyDescent="0.25">
      <c r="A111" s="5"/>
      <c r="B111" s="8">
        <v>6070945</v>
      </c>
      <c r="C111" s="4" t="s">
        <v>203</v>
      </c>
      <c r="D111" s="26"/>
      <c r="E111" s="47" t="str">
        <f t="shared" si="5"/>
        <v/>
      </c>
      <c r="F111" s="48"/>
      <c r="G111" s="28">
        <v>3</v>
      </c>
      <c r="H111" s="21"/>
      <c r="I111" s="18"/>
      <c r="J111" s="24"/>
      <c r="K111" s="22"/>
      <c r="L111" s="24"/>
      <c r="M111" s="22"/>
      <c r="N111" s="24"/>
      <c r="O111" s="22"/>
      <c r="P111" s="21"/>
      <c r="Q111" s="22"/>
      <c r="R111" s="21"/>
      <c r="S111" s="23"/>
      <c r="T111" s="24"/>
      <c r="U111" s="22"/>
      <c r="V111" s="24"/>
      <c r="W111" s="22"/>
      <c r="X111" s="24"/>
      <c r="Y111" s="22"/>
      <c r="Z111" s="24"/>
      <c r="AA111" s="22"/>
      <c r="AB111" s="24"/>
      <c r="AC111" s="22"/>
      <c r="AD111" s="24"/>
      <c r="AE111" s="22"/>
      <c r="AF111" s="24"/>
      <c r="AG111" s="22"/>
      <c r="AH111" s="24"/>
      <c r="AI111" s="22"/>
      <c r="AJ111" s="24"/>
      <c r="AK111" s="22"/>
      <c r="AL111" s="24"/>
      <c r="AM111" s="22"/>
      <c r="AN111" s="24"/>
      <c r="AO111" s="22"/>
      <c r="AP111" s="24"/>
      <c r="AQ111" s="22"/>
      <c r="AR111" s="24"/>
      <c r="AS111" s="22"/>
      <c r="AT111" s="24"/>
      <c r="AU111" s="22"/>
    </row>
    <row r="112" spans="1:47" x14ac:dyDescent="0.25">
      <c r="A112" s="5"/>
      <c r="B112" s="8">
        <v>7714898</v>
      </c>
      <c r="C112" s="4" t="s">
        <v>204</v>
      </c>
      <c r="D112" s="26"/>
      <c r="E112" s="47" t="str">
        <f t="shared" si="5"/>
        <v/>
      </c>
      <c r="F112" s="48"/>
      <c r="G112" s="28">
        <v>5</v>
      </c>
      <c r="H112" s="21"/>
      <c r="I112" s="18"/>
      <c r="J112" s="24"/>
      <c r="K112" s="22"/>
      <c r="L112" s="24"/>
      <c r="M112" s="22"/>
      <c r="N112" s="24"/>
      <c r="O112" s="22"/>
      <c r="P112" s="21"/>
      <c r="Q112" s="22"/>
      <c r="R112" s="21"/>
      <c r="S112" s="23"/>
      <c r="T112" s="24"/>
      <c r="U112" s="22"/>
      <c r="V112" s="24"/>
      <c r="W112" s="22"/>
      <c r="X112" s="24"/>
      <c r="Y112" s="22"/>
      <c r="Z112" s="24"/>
      <c r="AA112" s="22"/>
      <c r="AB112" s="24"/>
      <c r="AC112" s="22"/>
      <c r="AD112" s="24"/>
      <c r="AE112" s="22"/>
      <c r="AF112" s="24"/>
      <c r="AG112" s="22"/>
      <c r="AH112" s="24"/>
      <c r="AI112" s="22"/>
      <c r="AJ112" s="24"/>
      <c r="AK112" s="22"/>
      <c r="AL112" s="24"/>
      <c r="AM112" s="22"/>
      <c r="AN112" s="24"/>
      <c r="AO112" s="22"/>
      <c r="AP112" s="24"/>
      <c r="AQ112" s="22"/>
      <c r="AR112" s="24"/>
      <c r="AS112" s="22"/>
      <c r="AT112" s="24"/>
      <c r="AU112" s="22"/>
    </row>
    <row r="113" spans="1:47" x14ac:dyDescent="0.25">
      <c r="A113" s="5"/>
      <c r="B113" s="8">
        <v>7715071</v>
      </c>
      <c r="C113" s="4" t="s">
        <v>205</v>
      </c>
      <c r="D113" s="26"/>
      <c r="E113" s="47" t="str">
        <f t="shared" si="5"/>
        <v/>
      </c>
      <c r="F113" s="48"/>
      <c r="G113" s="28">
        <v>5</v>
      </c>
      <c r="H113" s="21"/>
      <c r="I113" s="18"/>
      <c r="J113" s="24"/>
      <c r="K113" s="22"/>
      <c r="L113" s="24"/>
      <c r="M113" s="22"/>
      <c r="N113" s="24"/>
      <c r="O113" s="22"/>
      <c r="P113" s="21"/>
      <c r="Q113" s="22"/>
      <c r="R113" s="21"/>
      <c r="S113" s="23"/>
      <c r="T113" s="24"/>
      <c r="U113" s="22"/>
      <c r="V113" s="24"/>
      <c r="W113" s="22"/>
      <c r="X113" s="24"/>
      <c r="Y113" s="22"/>
      <c r="Z113" s="24"/>
      <c r="AA113" s="22"/>
      <c r="AB113" s="24"/>
      <c r="AC113" s="22"/>
      <c r="AD113" s="24"/>
      <c r="AE113" s="22"/>
      <c r="AF113" s="24"/>
      <c r="AG113" s="22"/>
      <c r="AH113" s="24"/>
      <c r="AI113" s="22"/>
      <c r="AJ113" s="24"/>
      <c r="AK113" s="22"/>
      <c r="AL113" s="24"/>
      <c r="AM113" s="22"/>
      <c r="AN113" s="24"/>
      <c r="AO113" s="22"/>
      <c r="AP113" s="24"/>
      <c r="AQ113" s="22"/>
      <c r="AR113" s="24"/>
      <c r="AS113" s="22"/>
      <c r="AT113" s="24"/>
      <c r="AU113" s="22"/>
    </row>
    <row r="114" spans="1:47" x14ac:dyDescent="0.25">
      <c r="A114" s="5"/>
      <c r="B114" s="8">
        <v>700003811</v>
      </c>
      <c r="C114" s="4" t="s">
        <v>206</v>
      </c>
      <c r="D114" s="26"/>
      <c r="E114" s="47" t="str">
        <f t="shared" si="5"/>
        <v/>
      </c>
      <c r="F114" s="48"/>
      <c r="G114" s="28">
        <v>16</v>
      </c>
      <c r="H114" s="21"/>
      <c r="I114" s="18"/>
      <c r="J114" s="24"/>
      <c r="K114" s="22"/>
      <c r="L114" s="24"/>
      <c r="M114" s="22"/>
      <c r="N114" s="24"/>
      <c r="O114" s="22"/>
      <c r="P114" s="21"/>
      <c r="Q114" s="22"/>
      <c r="R114" s="21"/>
      <c r="S114" s="23"/>
      <c r="T114" s="24"/>
      <c r="U114" s="22"/>
      <c r="V114" s="24"/>
      <c r="W114" s="22"/>
      <c r="X114" s="24"/>
      <c r="Y114" s="22"/>
      <c r="Z114" s="24"/>
      <c r="AA114" s="22"/>
      <c r="AB114" s="24"/>
      <c r="AC114" s="22"/>
      <c r="AD114" s="24"/>
      <c r="AE114" s="22"/>
      <c r="AF114" s="24"/>
      <c r="AG114" s="22"/>
      <c r="AH114" s="24"/>
      <c r="AI114" s="22"/>
      <c r="AJ114" s="24"/>
      <c r="AK114" s="22"/>
      <c r="AL114" s="24"/>
      <c r="AM114" s="22"/>
      <c r="AN114" s="24"/>
      <c r="AO114" s="22"/>
      <c r="AP114" s="24"/>
      <c r="AQ114" s="22"/>
      <c r="AR114" s="24"/>
      <c r="AS114" s="22"/>
      <c r="AT114" s="24"/>
      <c r="AU114" s="22"/>
    </row>
    <row r="115" spans="1:47" x14ac:dyDescent="0.25">
      <c r="A115" s="5"/>
      <c r="B115" s="8" t="s">
        <v>207</v>
      </c>
      <c r="C115" s="33" t="s">
        <v>208</v>
      </c>
      <c r="D115" s="26"/>
      <c r="E115" s="47" t="str">
        <f t="shared" si="5"/>
        <v/>
      </c>
      <c r="F115" s="48"/>
      <c r="G115" s="28">
        <v>12</v>
      </c>
      <c r="H115" s="21"/>
      <c r="I115" s="18"/>
      <c r="J115" s="24"/>
      <c r="K115" s="22"/>
      <c r="L115" s="24"/>
      <c r="M115" s="22"/>
      <c r="N115" s="24"/>
      <c r="O115" s="22"/>
      <c r="P115" s="21"/>
      <c r="Q115" s="22"/>
      <c r="R115" s="21"/>
      <c r="S115" s="23"/>
      <c r="T115" s="24"/>
      <c r="U115" s="22"/>
      <c r="V115" s="24"/>
      <c r="W115" s="22"/>
      <c r="X115" s="24"/>
      <c r="Y115" s="22"/>
      <c r="Z115" s="24"/>
      <c r="AA115" s="22"/>
      <c r="AB115" s="24"/>
      <c r="AC115" s="22"/>
      <c r="AD115" s="24"/>
      <c r="AE115" s="22"/>
      <c r="AF115" s="24"/>
      <c r="AG115" s="22"/>
      <c r="AH115" s="24"/>
      <c r="AI115" s="22"/>
      <c r="AJ115" s="24"/>
      <c r="AK115" s="22"/>
      <c r="AL115" s="24"/>
      <c r="AM115" s="22"/>
      <c r="AN115" s="24"/>
      <c r="AO115" s="22"/>
      <c r="AP115" s="24"/>
      <c r="AQ115" s="22"/>
      <c r="AR115" s="24"/>
      <c r="AS115" s="22"/>
      <c r="AT115" s="24"/>
      <c r="AU115" s="22"/>
    </row>
    <row r="116" spans="1:47" x14ac:dyDescent="0.25">
      <c r="A116" s="5"/>
      <c r="B116" s="8" t="s">
        <v>209</v>
      </c>
      <c r="C116" s="4" t="s">
        <v>210</v>
      </c>
      <c r="D116" s="26"/>
      <c r="E116" s="47" t="str">
        <f t="shared" si="5"/>
        <v/>
      </c>
      <c r="F116" s="48"/>
      <c r="G116" s="28">
        <v>2</v>
      </c>
      <c r="H116" s="21"/>
      <c r="I116" s="18"/>
      <c r="J116" s="24"/>
      <c r="K116" s="22"/>
      <c r="L116" s="24"/>
      <c r="M116" s="22"/>
      <c r="N116" s="24"/>
      <c r="O116" s="22"/>
      <c r="P116" s="21"/>
      <c r="Q116" s="22"/>
      <c r="R116" s="21"/>
      <c r="S116" s="23"/>
      <c r="T116" s="24"/>
      <c r="U116" s="22"/>
      <c r="V116" s="24"/>
      <c r="W116" s="22"/>
      <c r="X116" s="24"/>
      <c r="Y116" s="22"/>
      <c r="Z116" s="24"/>
      <c r="AA116" s="22"/>
      <c r="AB116" s="24"/>
      <c r="AC116" s="22"/>
      <c r="AD116" s="24"/>
      <c r="AE116" s="22"/>
      <c r="AF116" s="24"/>
      <c r="AG116" s="22"/>
      <c r="AH116" s="24"/>
      <c r="AI116" s="22"/>
      <c r="AJ116" s="24"/>
      <c r="AK116" s="22"/>
      <c r="AL116" s="24"/>
      <c r="AM116" s="22"/>
      <c r="AN116" s="24"/>
      <c r="AO116" s="22"/>
      <c r="AP116" s="24"/>
      <c r="AQ116" s="22"/>
      <c r="AR116" s="24"/>
      <c r="AS116" s="22"/>
      <c r="AT116" s="24"/>
      <c r="AU116" s="22"/>
    </row>
    <row r="117" spans="1:47" x14ac:dyDescent="0.25">
      <c r="A117" s="5"/>
      <c r="B117" s="8" t="s">
        <v>211</v>
      </c>
      <c r="C117" s="4" t="s">
        <v>212</v>
      </c>
      <c r="D117" s="26"/>
      <c r="E117" s="47" t="str">
        <f t="shared" si="5"/>
        <v/>
      </c>
      <c r="F117" s="48"/>
      <c r="G117" s="28">
        <v>2</v>
      </c>
      <c r="H117" s="21"/>
      <c r="I117" s="18"/>
      <c r="J117" s="24"/>
      <c r="K117" s="22"/>
      <c r="L117" s="24"/>
      <c r="M117" s="22"/>
      <c r="N117" s="24"/>
      <c r="O117" s="22"/>
      <c r="P117" s="21"/>
      <c r="Q117" s="22"/>
      <c r="R117" s="21"/>
      <c r="S117" s="23"/>
      <c r="T117" s="24"/>
      <c r="U117" s="22"/>
      <c r="V117" s="24"/>
      <c r="W117" s="22"/>
      <c r="X117" s="24"/>
      <c r="Y117" s="22"/>
      <c r="Z117" s="24"/>
      <c r="AA117" s="22"/>
      <c r="AB117" s="24"/>
      <c r="AC117" s="22"/>
      <c r="AD117" s="24"/>
      <c r="AE117" s="22"/>
      <c r="AF117" s="24"/>
      <c r="AG117" s="22"/>
      <c r="AH117" s="24"/>
      <c r="AI117" s="22"/>
      <c r="AJ117" s="24"/>
      <c r="AK117" s="22"/>
      <c r="AL117" s="24"/>
      <c r="AM117" s="22"/>
      <c r="AN117" s="24"/>
      <c r="AO117" s="22"/>
      <c r="AP117" s="24"/>
      <c r="AQ117" s="22"/>
      <c r="AR117" s="24"/>
      <c r="AS117" s="22"/>
      <c r="AT117" s="24"/>
      <c r="AU117" s="22"/>
    </row>
    <row r="118" spans="1:47" x14ac:dyDescent="0.25">
      <c r="A118" s="5"/>
      <c r="B118" s="8" t="s">
        <v>213</v>
      </c>
      <c r="C118" s="4" t="s">
        <v>214</v>
      </c>
      <c r="D118" s="26"/>
      <c r="E118" s="47" t="str">
        <f t="shared" si="5"/>
        <v/>
      </c>
      <c r="F118" s="48"/>
      <c r="G118" s="28">
        <v>10</v>
      </c>
      <c r="H118" s="21"/>
      <c r="I118" s="18"/>
      <c r="J118" s="24"/>
      <c r="K118" s="22"/>
      <c r="L118" s="24"/>
      <c r="M118" s="22"/>
      <c r="N118" s="24"/>
      <c r="O118" s="22"/>
      <c r="P118" s="21"/>
      <c r="Q118" s="22"/>
      <c r="R118" s="21"/>
      <c r="S118" s="23"/>
      <c r="T118" s="24"/>
      <c r="U118" s="22"/>
      <c r="V118" s="24"/>
      <c r="W118" s="22"/>
      <c r="X118" s="24"/>
      <c r="Y118" s="22"/>
      <c r="Z118" s="24"/>
      <c r="AA118" s="22"/>
      <c r="AB118" s="24"/>
      <c r="AC118" s="22"/>
      <c r="AD118" s="24"/>
      <c r="AE118" s="22"/>
      <c r="AF118" s="24"/>
      <c r="AG118" s="22"/>
      <c r="AH118" s="24"/>
      <c r="AI118" s="22"/>
      <c r="AJ118" s="24"/>
      <c r="AK118" s="22"/>
      <c r="AL118" s="24"/>
      <c r="AM118" s="22"/>
      <c r="AN118" s="24"/>
      <c r="AO118" s="22"/>
      <c r="AP118" s="24"/>
      <c r="AQ118" s="22"/>
      <c r="AR118" s="24"/>
      <c r="AS118" s="22"/>
      <c r="AT118" s="24"/>
      <c r="AU118" s="22"/>
    </row>
    <row r="119" spans="1:47" x14ac:dyDescent="0.25">
      <c r="A119" s="5"/>
      <c r="B119" s="8" t="s">
        <v>215</v>
      </c>
      <c r="C119" s="4" t="s">
        <v>216</v>
      </c>
      <c r="D119" s="26"/>
      <c r="E119" s="47" t="str">
        <f t="shared" si="5"/>
        <v/>
      </c>
      <c r="F119" s="48"/>
      <c r="G119" s="28">
        <v>7</v>
      </c>
      <c r="H119" s="21"/>
      <c r="I119" s="18"/>
      <c r="J119" s="24"/>
      <c r="K119" s="22"/>
      <c r="L119" s="24"/>
      <c r="M119" s="22"/>
      <c r="N119" s="24"/>
      <c r="O119" s="22"/>
      <c r="P119" s="21"/>
      <c r="Q119" s="22"/>
      <c r="R119" s="21"/>
      <c r="S119" s="23"/>
      <c r="T119" s="24"/>
      <c r="U119" s="22"/>
      <c r="V119" s="24"/>
      <c r="W119" s="22"/>
      <c r="X119" s="24"/>
      <c r="Y119" s="22"/>
      <c r="Z119" s="24"/>
      <c r="AA119" s="22"/>
      <c r="AB119" s="24"/>
      <c r="AC119" s="22"/>
      <c r="AD119" s="24"/>
      <c r="AE119" s="22"/>
      <c r="AF119" s="24"/>
      <c r="AG119" s="22"/>
      <c r="AH119" s="24"/>
      <c r="AI119" s="22"/>
      <c r="AJ119" s="24"/>
      <c r="AK119" s="22"/>
      <c r="AL119" s="24"/>
      <c r="AM119" s="22"/>
      <c r="AN119" s="24"/>
      <c r="AO119" s="22"/>
      <c r="AP119" s="24"/>
      <c r="AQ119" s="22"/>
      <c r="AR119" s="24"/>
      <c r="AS119" s="22"/>
      <c r="AT119" s="24"/>
      <c r="AU119" s="22"/>
    </row>
    <row r="120" spans="1:47" x14ac:dyDescent="0.25">
      <c r="A120" s="5"/>
      <c r="B120" s="8"/>
      <c r="C120" s="4" t="s">
        <v>217</v>
      </c>
      <c r="D120" s="26"/>
      <c r="E120" s="47" t="str">
        <f t="shared" si="5"/>
        <v/>
      </c>
      <c r="F120" s="48"/>
      <c r="G120" s="28">
        <v>1</v>
      </c>
      <c r="H120" s="21"/>
      <c r="I120" s="18"/>
      <c r="J120" s="24"/>
      <c r="K120" s="22"/>
      <c r="L120" s="24"/>
      <c r="M120" s="22"/>
      <c r="N120" s="24"/>
      <c r="O120" s="22"/>
      <c r="P120" s="21"/>
      <c r="Q120" s="22"/>
      <c r="R120" s="21"/>
      <c r="S120" s="23"/>
      <c r="T120" s="24"/>
      <c r="U120" s="22"/>
      <c r="V120" s="24"/>
      <c r="W120" s="22"/>
      <c r="X120" s="24"/>
      <c r="Y120" s="22"/>
      <c r="Z120" s="24"/>
      <c r="AA120" s="22"/>
      <c r="AB120" s="24"/>
      <c r="AC120" s="22"/>
      <c r="AD120" s="24"/>
      <c r="AE120" s="22"/>
      <c r="AF120" s="24"/>
      <c r="AG120" s="22"/>
      <c r="AH120" s="24"/>
      <c r="AI120" s="22"/>
      <c r="AJ120" s="24"/>
      <c r="AK120" s="22"/>
      <c r="AL120" s="24"/>
      <c r="AM120" s="22"/>
      <c r="AN120" s="24"/>
      <c r="AO120" s="22"/>
      <c r="AP120" s="24"/>
      <c r="AQ120" s="22"/>
      <c r="AR120" s="24"/>
      <c r="AS120" s="22"/>
      <c r="AT120" s="24"/>
      <c r="AU120" s="22"/>
    </row>
    <row r="121" spans="1:47" x14ac:dyDescent="0.25">
      <c r="A121" s="5"/>
      <c r="B121" s="8"/>
      <c r="C121" s="4" t="s">
        <v>218</v>
      </c>
      <c r="D121" s="26"/>
      <c r="E121" s="47" t="str">
        <f t="shared" si="5"/>
        <v/>
      </c>
      <c r="F121" s="48"/>
      <c r="G121" s="28">
        <v>1</v>
      </c>
      <c r="H121" s="21"/>
      <c r="I121" s="18"/>
      <c r="J121" s="24"/>
      <c r="K121" s="22"/>
      <c r="L121" s="24"/>
      <c r="M121" s="22"/>
      <c r="N121" s="24"/>
      <c r="O121" s="22"/>
      <c r="P121" s="21"/>
      <c r="Q121" s="22"/>
      <c r="R121" s="21"/>
      <c r="S121" s="23"/>
      <c r="T121" s="24"/>
      <c r="U121" s="22"/>
      <c r="V121" s="24"/>
      <c r="W121" s="22"/>
      <c r="X121" s="24"/>
      <c r="Y121" s="22"/>
      <c r="Z121" s="24"/>
      <c r="AA121" s="22"/>
      <c r="AB121" s="24"/>
      <c r="AC121" s="22"/>
      <c r="AD121" s="24"/>
      <c r="AE121" s="22"/>
      <c r="AF121" s="24"/>
      <c r="AG121" s="22"/>
      <c r="AH121" s="24"/>
      <c r="AI121" s="22"/>
      <c r="AJ121" s="24"/>
      <c r="AK121" s="22"/>
      <c r="AL121" s="24"/>
      <c r="AM121" s="22"/>
      <c r="AN121" s="24"/>
      <c r="AO121" s="22"/>
      <c r="AP121" s="24"/>
      <c r="AQ121" s="22"/>
      <c r="AR121" s="24"/>
      <c r="AS121" s="22"/>
      <c r="AT121" s="24"/>
      <c r="AU121" s="22"/>
    </row>
    <row r="122" spans="1:47" x14ac:dyDescent="0.25">
      <c r="A122" s="5"/>
      <c r="B122" s="8"/>
      <c r="C122" s="4" t="s">
        <v>219</v>
      </c>
      <c r="D122" s="26"/>
      <c r="E122" s="47" t="str">
        <f t="shared" si="5"/>
        <v/>
      </c>
      <c r="F122" s="48"/>
      <c r="G122" s="28">
        <v>1</v>
      </c>
      <c r="H122" s="21"/>
      <c r="I122" s="18"/>
      <c r="J122" s="24"/>
      <c r="K122" s="22"/>
      <c r="L122" s="24"/>
      <c r="M122" s="22"/>
      <c r="N122" s="24"/>
      <c r="O122" s="22"/>
      <c r="P122" s="21"/>
      <c r="Q122" s="22"/>
      <c r="R122" s="21"/>
      <c r="S122" s="23"/>
      <c r="T122" s="24"/>
      <c r="U122" s="22"/>
      <c r="V122" s="24"/>
      <c r="W122" s="22"/>
      <c r="X122" s="24"/>
      <c r="Y122" s="22"/>
      <c r="Z122" s="24"/>
      <c r="AA122" s="22"/>
      <c r="AB122" s="24"/>
      <c r="AC122" s="22"/>
      <c r="AD122" s="24"/>
      <c r="AE122" s="22"/>
      <c r="AF122" s="24"/>
      <c r="AG122" s="22"/>
      <c r="AH122" s="24"/>
      <c r="AI122" s="22"/>
      <c r="AJ122" s="24"/>
      <c r="AK122" s="22"/>
      <c r="AL122" s="24"/>
      <c r="AM122" s="22"/>
      <c r="AN122" s="24"/>
      <c r="AO122" s="22"/>
      <c r="AP122" s="24"/>
      <c r="AQ122" s="22"/>
      <c r="AR122" s="24"/>
      <c r="AS122" s="22"/>
      <c r="AT122" s="24"/>
      <c r="AU122" s="22"/>
    </row>
    <row r="123" spans="1:47" x14ac:dyDescent="0.25">
      <c r="A123" s="5" t="s">
        <v>88</v>
      </c>
      <c r="B123" s="8" t="s">
        <v>220</v>
      </c>
      <c r="C123" s="4" t="s">
        <v>221</v>
      </c>
      <c r="D123" s="26"/>
      <c r="E123" s="47" t="str">
        <f t="shared" si="5"/>
        <v/>
      </c>
      <c r="F123" s="48"/>
      <c r="G123" s="28">
        <f>2+I123</f>
        <v>3</v>
      </c>
      <c r="H123" s="21">
        <v>43468</v>
      </c>
      <c r="I123" s="18">
        <v>1</v>
      </c>
      <c r="J123" s="21"/>
      <c r="K123" s="18"/>
      <c r="L123" s="24"/>
      <c r="M123" s="22"/>
      <c r="N123" s="24"/>
      <c r="O123" s="22"/>
      <c r="P123" s="21"/>
      <c r="Q123" s="22"/>
      <c r="R123" s="21"/>
      <c r="S123" s="23"/>
      <c r="T123" s="24"/>
      <c r="U123" s="22"/>
      <c r="V123" s="24"/>
      <c r="W123" s="22"/>
      <c r="X123" s="24"/>
      <c r="Y123" s="22"/>
      <c r="Z123" s="24"/>
      <c r="AA123" s="22"/>
      <c r="AB123" s="24"/>
      <c r="AC123" s="22"/>
      <c r="AD123" s="24"/>
      <c r="AE123" s="22"/>
      <c r="AF123" s="24"/>
      <c r="AG123" s="22"/>
      <c r="AH123" s="24"/>
      <c r="AI123" s="22"/>
      <c r="AJ123" s="24"/>
      <c r="AK123" s="22"/>
      <c r="AL123" s="24"/>
      <c r="AM123" s="22"/>
      <c r="AN123" s="24"/>
      <c r="AO123" s="22"/>
      <c r="AP123" s="24"/>
      <c r="AQ123" s="22"/>
      <c r="AR123" s="24"/>
      <c r="AS123" s="22"/>
      <c r="AT123" s="24"/>
      <c r="AU123" s="22"/>
    </row>
    <row r="124" spans="1:47" x14ac:dyDescent="0.25">
      <c r="A124" s="5" t="s">
        <v>88</v>
      </c>
      <c r="B124" s="8" t="s">
        <v>222</v>
      </c>
      <c r="C124" s="4" t="s">
        <v>223</v>
      </c>
      <c r="D124" s="26"/>
      <c r="E124" s="47" t="str">
        <f t="shared" si="5"/>
        <v/>
      </c>
      <c r="F124" s="48"/>
      <c r="G124" s="28">
        <v>2</v>
      </c>
      <c r="H124" s="21"/>
      <c r="I124" s="18"/>
      <c r="J124" s="24"/>
      <c r="K124" s="22"/>
      <c r="L124" s="24"/>
      <c r="M124" s="22"/>
      <c r="N124" s="24"/>
      <c r="O124" s="22"/>
      <c r="P124" s="21"/>
      <c r="Q124" s="22"/>
      <c r="R124" s="21"/>
      <c r="S124" s="23"/>
      <c r="T124" s="24"/>
      <c r="U124" s="22"/>
      <c r="V124" s="24"/>
      <c r="W124" s="22"/>
      <c r="X124" s="24"/>
      <c r="Y124" s="22"/>
      <c r="Z124" s="24"/>
      <c r="AA124" s="22"/>
      <c r="AB124" s="24"/>
      <c r="AC124" s="22"/>
      <c r="AD124" s="24"/>
      <c r="AE124" s="22"/>
      <c r="AF124" s="24"/>
      <c r="AG124" s="22"/>
      <c r="AH124" s="24"/>
      <c r="AI124" s="22"/>
      <c r="AJ124" s="24"/>
      <c r="AK124" s="22"/>
      <c r="AL124" s="24"/>
      <c r="AM124" s="22"/>
      <c r="AN124" s="24"/>
      <c r="AO124" s="22"/>
      <c r="AP124" s="24"/>
      <c r="AQ124" s="22"/>
      <c r="AR124" s="24"/>
      <c r="AS124" s="22"/>
      <c r="AT124" s="24"/>
      <c r="AU124" s="22"/>
    </row>
    <row r="125" spans="1:47" x14ac:dyDescent="0.25">
      <c r="A125" s="5" t="s">
        <v>88</v>
      </c>
      <c r="B125" s="8">
        <v>210000399</v>
      </c>
      <c r="C125" s="4" t="s">
        <v>224</v>
      </c>
      <c r="D125" s="26" t="s">
        <v>286</v>
      </c>
      <c r="E125" s="47">
        <f>IF(G125-F125&gt;0,0,G125-F125)</f>
        <v>0</v>
      </c>
      <c r="F125" s="48">
        <v>2</v>
      </c>
      <c r="G125" s="28">
        <v>2</v>
      </c>
      <c r="H125" s="21"/>
      <c r="I125" s="18"/>
      <c r="J125" s="21"/>
      <c r="K125" s="23"/>
      <c r="L125" s="21"/>
      <c r="M125" s="22"/>
      <c r="N125" s="21"/>
      <c r="O125" s="23"/>
      <c r="P125" s="21"/>
      <c r="Q125" s="22"/>
      <c r="R125" s="21"/>
      <c r="S125" s="23"/>
      <c r="T125" s="24"/>
      <c r="U125" s="22"/>
      <c r="V125" s="24"/>
      <c r="W125" s="22"/>
      <c r="X125" s="24"/>
      <c r="Y125" s="22"/>
      <c r="Z125" s="24"/>
      <c r="AA125" s="22"/>
      <c r="AB125" s="24"/>
      <c r="AC125" s="22"/>
      <c r="AD125" s="24"/>
      <c r="AE125" s="22"/>
      <c r="AF125" s="24"/>
      <c r="AG125" s="22"/>
      <c r="AH125" s="24"/>
      <c r="AI125" s="22"/>
      <c r="AJ125" s="24"/>
      <c r="AK125" s="22"/>
      <c r="AL125" s="24"/>
      <c r="AM125" s="22"/>
      <c r="AN125" s="24"/>
      <c r="AO125" s="22"/>
      <c r="AP125" s="24"/>
      <c r="AQ125" s="22"/>
      <c r="AR125" s="24"/>
      <c r="AS125" s="22"/>
      <c r="AT125" s="24"/>
      <c r="AU125" s="22"/>
    </row>
    <row r="126" spans="1:47" x14ac:dyDescent="0.25">
      <c r="A126" s="5" t="s">
        <v>88</v>
      </c>
      <c r="B126" s="8" t="s">
        <v>226</v>
      </c>
      <c r="C126" s="4" t="s">
        <v>225</v>
      </c>
      <c r="D126" s="26"/>
      <c r="E126" s="47" t="str">
        <f t="shared" si="5"/>
        <v/>
      </c>
      <c r="F126" s="48"/>
      <c r="G126" s="34">
        <f>1+I126+K126</f>
        <v>1</v>
      </c>
      <c r="H126" s="21">
        <v>43619</v>
      </c>
      <c r="I126" s="23">
        <v>-1</v>
      </c>
      <c r="J126" s="21">
        <v>43682</v>
      </c>
      <c r="K126" s="22">
        <v>1</v>
      </c>
      <c r="L126" s="21"/>
      <c r="M126" s="22"/>
      <c r="N126" s="24"/>
      <c r="O126" s="22"/>
      <c r="P126" s="21"/>
      <c r="Q126" s="22"/>
      <c r="R126" s="21"/>
      <c r="S126" s="23"/>
      <c r="T126" s="24"/>
      <c r="U126" s="22"/>
      <c r="V126" s="24"/>
      <c r="W126" s="22"/>
      <c r="X126" s="24"/>
      <c r="Y126" s="22"/>
      <c r="Z126" s="24"/>
      <c r="AA126" s="22"/>
      <c r="AB126" s="24"/>
      <c r="AC126" s="22"/>
      <c r="AD126" s="24"/>
      <c r="AE126" s="22"/>
      <c r="AF126" s="24"/>
      <c r="AG126" s="22"/>
      <c r="AH126" s="24"/>
      <c r="AI126" s="22"/>
      <c r="AJ126" s="24"/>
      <c r="AK126" s="22"/>
      <c r="AL126" s="24"/>
      <c r="AM126" s="22"/>
      <c r="AN126" s="24"/>
      <c r="AO126" s="22"/>
      <c r="AP126" s="24"/>
      <c r="AQ126" s="22"/>
      <c r="AR126" s="24"/>
      <c r="AS126" s="22"/>
      <c r="AT126" s="24"/>
      <c r="AU126" s="22"/>
    </row>
    <row r="127" spans="1:47" x14ac:dyDescent="0.25">
      <c r="A127" s="5" t="s">
        <v>88</v>
      </c>
      <c r="B127" s="8" t="s">
        <v>227</v>
      </c>
      <c r="C127" s="4" t="s">
        <v>225</v>
      </c>
      <c r="D127" s="26"/>
      <c r="E127" s="47" t="str">
        <f t="shared" si="5"/>
        <v/>
      </c>
      <c r="F127" s="48"/>
      <c r="G127" s="34">
        <f>I127+K127+M127+O127+Q127+S127</f>
        <v>0</v>
      </c>
      <c r="H127" s="21">
        <v>43619</v>
      </c>
      <c r="I127" s="22">
        <v>1</v>
      </c>
      <c r="J127" s="21">
        <v>43619</v>
      </c>
      <c r="K127" s="23">
        <v>-1</v>
      </c>
      <c r="L127" s="21">
        <v>43682</v>
      </c>
      <c r="M127" s="22">
        <v>1</v>
      </c>
      <c r="N127" s="21">
        <v>43683</v>
      </c>
      <c r="O127" s="23">
        <v>-1</v>
      </c>
      <c r="P127" s="21"/>
      <c r="Q127" s="22"/>
      <c r="R127" s="21"/>
      <c r="S127" s="23"/>
      <c r="T127" s="24"/>
      <c r="U127" s="22"/>
      <c r="V127" s="24"/>
      <c r="W127" s="22"/>
      <c r="X127" s="24"/>
      <c r="Y127" s="22"/>
      <c r="Z127" s="24"/>
      <c r="AA127" s="22"/>
      <c r="AB127" s="24"/>
      <c r="AC127" s="22"/>
      <c r="AD127" s="24"/>
      <c r="AE127" s="22"/>
      <c r="AF127" s="24"/>
      <c r="AG127" s="22"/>
      <c r="AH127" s="24"/>
      <c r="AI127" s="22"/>
      <c r="AJ127" s="24"/>
      <c r="AK127" s="22"/>
      <c r="AL127" s="24"/>
      <c r="AM127" s="22"/>
      <c r="AN127" s="24"/>
      <c r="AO127" s="22"/>
      <c r="AP127" s="24"/>
      <c r="AQ127" s="22"/>
      <c r="AR127" s="24"/>
      <c r="AS127" s="22"/>
      <c r="AT127" s="24"/>
      <c r="AU127" s="22"/>
    </row>
    <row r="128" spans="1:47" x14ac:dyDescent="0.25">
      <c r="A128" s="5" t="s">
        <v>83</v>
      </c>
      <c r="B128" s="8" t="s">
        <v>229</v>
      </c>
      <c r="C128" s="4" t="s">
        <v>230</v>
      </c>
      <c r="D128" s="26"/>
      <c r="E128" s="47" t="str">
        <f t="shared" si="5"/>
        <v/>
      </c>
      <c r="F128" s="48"/>
      <c r="G128" s="28">
        <v>24</v>
      </c>
      <c r="H128" s="21"/>
      <c r="I128" s="18"/>
      <c r="J128" s="21"/>
      <c r="K128" s="23"/>
      <c r="L128" s="21"/>
      <c r="M128" s="23"/>
      <c r="N128" s="21"/>
      <c r="O128" s="23"/>
      <c r="P128" s="21"/>
      <c r="Q128" s="18"/>
      <c r="R128" s="21"/>
      <c r="S128" s="23"/>
      <c r="T128" s="24"/>
      <c r="U128" s="22"/>
      <c r="V128" s="24"/>
      <c r="W128" s="22"/>
      <c r="X128" s="24"/>
      <c r="Y128" s="22"/>
      <c r="Z128" s="24"/>
      <c r="AA128" s="22"/>
      <c r="AB128" s="24"/>
      <c r="AC128" s="22"/>
      <c r="AD128" s="24"/>
      <c r="AE128" s="22"/>
      <c r="AF128" s="24"/>
      <c r="AG128" s="22"/>
      <c r="AH128" s="24"/>
      <c r="AI128" s="22"/>
      <c r="AJ128" s="24"/>
      <c r="AK128" s="22"/>
      <c r="AL128" s="24"/>
      <c r="AM128" s="22"/>
      <c r="AN128" s="24"/>
      <c r="AO128" s="22"/>
      <c r="AP128" s="24"/>
      <c r="AQ128" s="22"/>
      <c r="AR128" s="24"/>
      <c r="AS128" s="22"/>
      <c r="AT128" s="24"/>
      <c r="AU128" s="22"/>
    </row>
    <row r="129" spans="1:47" x14ac:dyDescent="0.25">
      <c r="A129" s="5" t="s">
        <v>81</v>
      </c>
      <c r="B129" s="8">
        <v>210000520</v>
      </c>
      <c r="C129" s="4" t="s">
        <v>231</v>
      </c>
      <c r="D129" s="26"/>
      <c r="E129" s="47" t="str">
        <f t="shared" si="5"/>
        <v/>
      </c>
      <c r="F129" s="48"/>
      <c r="G129" s="28">
        <v>1</v>
      </c>
      <c r="H129" s="21"/>
      <c r="I129" s="18"/>
      <c r="J129" s="21"/>
      <c r="K129" s="23"/>
      <c r="L129" s="24"/>
      <c r="M129" s="22"/>
      <c r="N129" s="24"/>
      <c r="O129" s="22"/>
      <c r="P129" s="21"/>
      <c r="Q129" s="22"/>
      <c r="R129" s="21"/>
      <c r="S129" s="23"/>
      <c r="T129" s="24"/>
      <c r="U129" s="22"/>
      <c r="V129" s="24"/>
      <c r="W129" s="22"/>
      <c r="X129" s="24"/>
      <c r="Y129" s="22"/>
      <c r="Z129" s="24"/>
      <c r="AA129" s="22"/>
      <c r="AB129" s="24"/>
      <c r="AC129" s="22"/>
      <c r="AD129" s="24"/>
      <c r="AE129" s="22"/>
      <c r="AF129" s="24"/>
      <c r="AG129" s="22"/>
      <c r="AH129" s="24"/>
      <c r="AI129" s="22"/>
      <c r="AJ129" s="24"/>
      <c r="AK129" s="22"/>
      <c r="AL129" s="24"/>
      <c r="AM129" s="22"/>
      <c r="AN129" s="24"/>
      <c r="AO129" s="22"/>
      <c r="AP129" s="24"/>
      <c r="AQ129" s="22"/>
      <c r="AR129" s="24"/>
      <c r="AS129" s="22"/>
      <c r="AT129" s="24"/>
      <c r="AU129" s="22"/>
    </row>
    <row r="130" spans="1:47" x14ac:dyDescent="0.25">
      <c r="A130" s="5" t="s">
        <v>84</v>
      </c>
      <c r="B130" s="8">
        <v>999042549</v>
      </c>
      <c r="C130" s="4" t="s">
        <v>232</v>
      </c>
      <c r="D130" s="26"/>
      <c r="E130" s="47" t="str">
        <f t="shared" si="5"/>
        <v/>
      </c>
      <c r="F130" s="48"/>
      <c r="G130" s="28">
        <v>2</v>
      </c>
      <c r="H130" s="21"/>
      <c r="I130" s="18"/>
      <c r="J130" s="21"/>
      <c r="K130" s="23"/>
      <c r="L130" s="24"/>
      <c r="M130" s="22"/>
      <c r="N130" s="24"/>
      <c r="O130" s="22"/>
      <c r="P130" s="21"/>
      <c r="Q130" s="22"/>
      <c r="R130" s="21"/>
      <c r="S130" s="23"/>
      <c r="T130" s="24"/>
      <c r="U130" s="22"/>
      <c r="V130" s="24"/>
      <c r="W130" s="22"/>
      <c r="X130" s="24"/>
      <c r="Y130" s="22"/>
      <c r="Z130" s="24"/>
      <c r="AA130" s="22"/>
      <c r="AB130" s="24"/>
      <c r="AC130" s="22"/>
      <c r="AD130" s="24"/>
      <c r="AE130" s="22"/>
      <c r="AF130" s="24"/>
      <c r="AG130" s="22"/>
      <c r="AH130" s="24"/>
      <c r="AI130" s="22"/>
      <c r="AJ130" s="24"/>
      <c r="AK130" s="22"/>
      <c r="AL130" s="24"/>
      <c r="AM130" s="22"/>
      <c r="AN130" s="24"/>
      <c r="AO130" s="22"/>
      <c r="AP130" s="24"/>
      <c r="AQ130" s="22"/>
      <c r="AR130" s="24"/>
      <c r="AS130" s="22"/>
      <c r="AT130" s="24"/>
      <c r="AU130" s="22"/>
    </row>
    <row r="131" spans="1:47" x14ac:dyDescent="0.25">
      <c r="A131" s="5" t="s">
        <v>84</v>
      </c>
      <c r="B131" s="8" t="s">
        <v>233</v>
      </c>
      <c r="C131" s="4" t="s">
        <v>333</v>
      </c>
      <c r="D131" s="26"/>
      <c r="E131" s="47" t="str">
        <f t="shared" si="5"/>
        <v/>
      </c>
      <c r="F131" s="48"/>
      <c r="G131" s="28">
        <f t="shared" si="7"/>
        <v>0</v>
      </c>
      <c r="H131" s="21"/>
      <c r="I131" s="18"/>
      <c r="J131" s="21"/>
      <c r="K131" s="23"/>
      <c r="L131" s="24"/>
      <c r="M131" s="22"/>
      <c r="N131" s="24"/>
      <c r="O131" s="22"/>
      <c r="P131" s="21"/>
      <c r="Q131" s="22"/>
      <c r="R131" s="21"/>
      <c r="S131" s="23"/>
      <c r="T131" s="24"/>
      <c r="U131" s="22"/>
      <c r="V131" s="24"/>
      <c r="W131" s="22"/>
      <c r="X131" s="24"/>
      <c r="Y131" s="22"/>
      <c r="Z131" s="24"/>
      <c r="AA131" s="22"/>
      <c r="AB131" s="24"/>
      <c r="AC131" s="22"/>
      <c r="AD131" s="24"/>
      <c r="AE131" s="22"/>
      <c r="AF131" s="24"/>
      <c r="AG131" s="22"/>
      <c r="AH131" s="24"/>
      <c r="AI131" s="22"/>
      <c r="AJ131" s="24"/>
      <c r="AK131" s="22"/>
      <c r="AL131" s="24"/>
      <c r="AM131" s="22"/>
      <c r="AN131" s="24"/>
      <c r="AO131" s="22"/>
      <c r="AP131" s="24"/>
      <c r="AQ131" s="22"/>
      <c r="AR131" s="24"/>
      <c r="AS131" s="22"/>
      <c r="AT131" s="24"/>
      <c r="AU131" s="22"/>
    </row>
    <row r="132" spans="1:47" x14ac:dyDescent="0.25">
      <c r="A132" s="5" t="s">
        <v>83</v>
      </c>
      <c r="B132" s="7">
        <v>201000160</v>
      </c>
      <c r="C132" s="4" t="s">
        <v>236</v>
      </c>
      <c r="D132" s="26"/>
      <c r="E132" s="47" t="str">
        <f t="shared" si="5"/>
        <v/>
      </c>
      <c r="F132" s="48"/>
      <c r="G132" s="28">
        <v>1</v>
      </c>
      <c r="H132" s="21"/>
      <c r="I132" s="18"/>
      <c r="J132" s="21"/>
      <c r="K132" s="22"/>
      <c r="L132" s="21"/>
      <c r="M132" s="22"/>
      <c r="N132" s="21"/>
      <c r="O132" s="22"/>
      <c r="P132" s="21"/>
      <c r="Q132" s="22"/>
      <c r="R132" s="21"/>
      <c r="S132" s="23"/>
      <c r="T132" s="21"/>
      <c r="U132" s="22"/>
      <c r="V132" s="21"/>
      <c r="W132" s="22"/>
      <c r="X132" s="21"/>
      <c r="Y132" s="22"/>
      <c r="Z132" s="21"/>
      <c r="AA132" s="22"/>
      <c r="AB132" s="21"/>
      <c r="AC132" s="22"/>
      <c r="AD132" s="21"/>
      <c r="AE132" s="22"/>
      <c r="AF132" s="21"/>
      <c r="AG132" s="22"/>
      <c r="AH132" s="21"/>
      <c r="AI132" s="22"/>
      <c r="AJ132" s="21"/>
      <c r="AK132" s="22"/>
      <c r="AL132" s="21"/>
      <c r="AM132" s="22"/>
      <c r="AN132" s="21"/>
      <c r="AO132" s="22"/>
      <c r="AP132" s="21"/>
      <c r="AQ132" s="22"/>
      <c r="AR132" s="21"/>
      <c r="AS132" s="22"/>
      <c r="AT132" s="21"/>
      <c r="AU132" s="22"/>
    </row>
    <row r="133" spans="1:47" x14ac:dyDescent="0.25">
      <c r="A133" s="5" t="s">
        <v>83</v>
      </c>
      <c r="B133" s="7">
        <v>201000160</v>
      </c>
      <c r="C133" s="4" t="s">
        <v>237</v>
      </c>
      <c r="D133" s="26"/>
      <c r="E133" s="47" t="str">
        <f t="shared" si="5"/>
        <v/>
      </c>
      <c r="F133" s="48"/>
      <c r="G133" s="28">
        <v>1</v>
      </c>
      <c r="H133" s="21"/>
      <c r="I133" s="18"/>
      <c r="J133" s="21"/>
      <c r="K133" s="22"/>
      <c r="L133" s="24"/>
      <c r="M133" s="22"/>
      <c r="N133" s="24"/>
      <c r="O133" s="22"/>
      <c r="P133" s="21"/>
      <c r="Q133" s="22"/>
      <c r="R133" s="21"/>
      <c r="S133" s="23"/>
      <c r="T133" s="24"/>
      <c r="U133" s="22"/>
      <c r="V133" s="24"/>
      <c r="W133" s="22"/>
      <c r="X133" s="24"/>
      <c r="Y133" s="22"/>
      <c r="Z133" s="24"/>
      <c r="AA133" s="22"/>
      <c r="AB133" s="24"/>
      <c r="AC133" s="22"/>
      <c r="AD133" s="24"/>
      <c r="AE133" s="22"/>
      <c r="AF133" s="24"/>
      <c r="AG133" s="22"/>
      <c r="AH133" s="24"/>
      <c r="AI133" s="22"/>
      <c r="AJ133" s="24"/>
      <c r="AK133" s="22"/>
      <c r="AL133" s="24"/>
      <c r="AM133" s="22"/>
      <c r="AN133" s="24"/>
      <c r="AO133" s="22"/>
      <c r="AP133" s="24"/>
      <c r="AQ133" s="22"/>
      <c r="AR133" s="24"/>
      <c r="AS133" s="22"/>
      <c r="AT133" s="24"/>
      <c r="AU133" s="22"/>
    </row>
    <row r="134" spans="1:47" ht="30" x14ac:dyDescent="0.25">
      <c r="A134" s="38" t="s">
        <v>81</v>
      </c>
      <c r="B134" s="39">
        <v>289006760</v>
      </c>
      <c r="C134" s="40" t="s">
        <v>239</v>
      </c>
      <c r="D134" s="51" t="s">
        <v>322</v>
      </c>
      <c r="E134" s="47">
        <f t="shared" ref="E134:E135" si="9">IF(G134-F134&gt;0,0,G134-F134)</f>
        <v>0</v>
      </c>
      <c r="F134" s="48">
        <v>2</v>
      </c>
      <c r="G134" s="52">
        <f t="shared" si="7"/>
        <v>2</v>
      </c>
      <c r="H134" s="53">
        <v>43544</v>
      </c>
      <c r="I134" s="54">
        <v>1</v>
      </c>
      <c r="J134" s="53">
        <v>43558</v>
      </c>
      <c r="K134" s="54">
        <v>2</v>
      </c>
      <c r="L134" s="53">
        <v>43559</v>
      </c>
      <c r="M134" s="55">
        <v>-1</v>
      </c>
      <c r="N134" s="53"/>
      <c r="O134" s="54"/>
      <c r="P134" s="53"/>
      <c r="Q134" s="54"/>
      <c r="R134" s="53"/>
      <c r="S134" s="55"/>
      <c r="T134" s="56"/>
      <c r="U134" s="54"/>
      <c r="V134" s="56"/>
      <c r="W134" s="54"/>
      <c r="X134" s="56"/>
      <c r="Y134" s="54"/>
      <c r="Z134" s="56"/>
      <c r="AA134" s="54"/>
      <c r="AB134" s="56"/>
      <c r="AC134" s="54"/>
      <c r="AD134" s="24"/>
      <c r="AE134" s="22"/>
      <c r="AF134" s="24"/>
      <c r="AG134" s="22"/>
      <c r="AH134" s="24"/>
      <c r="AI134" s="22"/>
      <c r="AJ134" s="24"/>
      <c r="AK134" s="22"/>
      <c r="AL134" s="24"/>
      <c r="AM134" s="22"/>
      <c r="AN134" s="24"/>
      <c r="AO134" s="22"/>
      <c r="AP134" s="24"/>
      <c r="AQ134" s="22"/>
      <c r="AR134" s="24"/>
      <c r="AS134" s="22"/>
      <c r="AT134" s="24"/>
      <c r="AU134" s="22"/>
    </row>
    <row r="135" spans="1:47" x14ac:dyDescent="0.25">
      <c r="A135" s="5" t="s">
        <v>88</v>
      </c>
      <c r="B135" s="8">
        <v>700005269</v>
      </c>
      <c r="C135" s="4" t="s">
        <v>240</v>
      </c>
      <c r="D135" s="26"/>
      <c r="E135" s="47">
        <f t="shared" si="9"/>
        <v>0</v>
      </c>
      <c r="F135" s="48">
        <v>6</v>
      </c>
      <c r="G135" s="28">
        <f t="shared" si="7"/>
        <v>6</v>
      </c>
      <c r="H135" s="21">
        <v>43544</v>
      </c>
      <c r="I135" s="23">
        <v>2</v>
      </c>
      <c r="J135" s="21">
        <v>43544</v>
      </c>
      <c r="K135" s="22">
        <v>4</v>
      </c>
      <c r="L135" s="21"/>
      <c r="M135" s="23"/>
      <c r="N135" s="21"/>
      <c r="O135" s="22"/>
      <c r="P135" s="21"/>
      <c r="Q135" s="22"/>
      <c r="R135" s="21"/>
      <c r="S135" s="23"/>
      <c r="T135" s="24"/>
      <c r="U135" s="22"/>
      <c r="V135" s="24"/>
      <c r="W135" s="22"/>
      <c r="X135" s="24"/>
      <c r="Y135" s="22"/>
      <c r="Z135" s="24"/>
      <c r="AA135" s="22"/>
      <c r="AB135" s="24"/>
      <c r="AC135" s="22"/>
      <c r="AD135" s="24"/>
      <c r="AE135" s="22"/>
      <c r="AF135" s="24"/>
      <c r="AG135" s="22"/>
      <c r="AH135" s="24"/>
      <c r="AI135" s="22"/>
      <c r="AJ135" s="24"/>
      <c r="AK135" s="22"/>
      <c r="AL135" s="24"/>
      <c r="AM135" s="22"/>
      <c r="AN135" s="24"/>
      <c r="AO135" s="22"/>
      <c r="AP135" s="24"/>
      <c r="AQ135" s="22"/>
      <c r="AR135" s="24"/>
      <c r="AS135" s="22"/>
      <c r="AT135" s="24"/>
      <c r="AU135" s="22"/>
    </row>
    <row r="136" spans="1:47" x14ac:dyDescent="0.25">
      <c r="A136" s="5"/>
      <c r="B136" s="8">
        <v>667004297</v>
      </c>
      <c r="C136" s="4" t="s">
        <v>241</v>
      </c>
      <c r="D136" s="26"/>
      <c r="E136" s="47" t="str">
        <f t="shared" si="5"/>
        <v/>
      </c>
      <c r="F136" s="48"/>
      <c r="G136" s="28">
        <f t="shared" si="7"/>
        <v>0</v>
      </c>
      <c r="H136" s="21"/>
      <c r="I136" s="18"/>
      <c r="J136" s="21"/>
      <c r="K136" s="23"/>
      <c r="L136" s="24"/>
      <c r="M136" s="22"/>
      <c r="N136" s="24"/>
      <c r="O136" s="22"/>
      <c r="P136" s="21"/>
      <c r="Q136" s="22"/>
      <c r="R136" s="21"/>
      <c r="S136" s="23"/>
      <c r="T136" s="24"/>
      <c r="U136" s="22"/>
      <c r="V136" s="24"/>
      <c r="W136" s="22"/>
      <c r="X136" s="24"/>
      <c r="Y136" s="22"/>
      <c r="Z136" s="24"/>
      <c r="AA136" s="22"/>
      <c r="AB136" s="24"/>
      <c r="AC136" s="22"/>
      <c r="AD136" s="24"/>
      <c r="AE136" s="22"/>
      <c r="AF136" s="24"/>
      <c r="AG136" s="22"/>
      <c r="AH136" s="24"/>
      <c r="AI136" s="22"/>
      <c r="AJ136" s="24"/>
      <c r="AK136" s="22"/>
      <c r="AL136" s="24"/>
      <c r="AM136" s="22"/>
      <c r="AN136" s="24"/>
      <c r="AO136" s="22"/>
      <c r="AP136" s="24"/>
      <c r="AQ136" s="22"/>
      <c r="AR136" s="24"/>
      <c r="AS136" s="22"/>
      <c r="AT136" s="24"/>
      <c r="AU136" s="22"/>
    </row>
    <row r="137" spans="1:47" x14ac:dyDescent="0.25">
      <c r="A137" s="5" t="s">
        <v>84</v>
      </c>
      <c r="B137" s="8" t="s">
        <v>243</v>
      </c>
      <c r="C137" s="4" t="s">
        <v>244</v>
      </c>
      <c r="D137" s="26"/>
      <c r="E137" s="47" t="str">
        <f t="shared" si="5"/>
        <v/>
      </c>
      <c r="F137" s="48"/>
      <c r="G137" s="28">
        <v>1</v>
      </c>
      <c r="H137" s="21"/>
      <c r="I137" s="18"/>
      <c r="J137" s="24"/>
      <c r="K137" s="22"/>
      <c r="L137" s="24"/>
      <c r="M137" s="22"/>
      <c r="N137" s="24"/>
      <c r="O137" s="22"/>
      <c r="P137" s="21"/>
      <c r="Q137" s="22"/>
      <c r="R137" s="21"/>
      <c r="S137" s="23"/>
      <c r="T137" s="24"/>
      <c r="U137" s="22"/>
      <c r="V137" s="24"/>
      <c r="W137" s="22"/>
      <c r="X137" s="24"/>
      <c r="Y137" s="22"/>
      <c r="Z137" s="24"/>
      <c r="AA137" s="22"/>
      <c r="AB137" s="24"/>
      <c r="AC137" s="22"/>
      <c r="AD137" s="24"/>
      <c r="AE137" s="22"/>
      <c r="AF137" s="24"/>
      <c r="AG137" s="22"/>
      <c r="AH137" s="24"/>
      <c r="AI137" s="22"/>
      <c r="AJ137" s="24"/>
      <c r="AK137" s="22"/>
      <c r="AL137" s="24"/>
      <c r="AM137" s="22"/>
      <c r="AN137" s="24"/>
      <c r="AO137" s="22"/>
      <c r="AP137" s="24"/>
      <c r="AQ137" s="22"/>
      <c r="AR137" s="24"/>
      <c r="AS137" s="22"/>
      <c r="AT137" s="24"/>
      <c r="AU137" s="22"/>
    </row>
    <row r="138" spans="1:47" x14ac:dyDescent="0.25">
      <c r="A138" s="5"/>
      <c r="B138" s="8">
        <v>700009330</v>
      </c>
      <c r="C138" s="4" t="s">
        <v>240</v>
      </c>
      <c r="D138" s="26"/>
      <c r="E138" s="47" t="str">
        <f t="shared" si="5"/>
        <v/>
      </c>
      <c r="F138" s="48"/>
      <c r="G138" s="28">
        <v>4</v>
      </c>
      <c r="H138" s="21"/>
      <c r="I138" s="18"/>
      <c r="J138" s="24"/>
      <c r="K138" s="22"/>
      <c r="L138" s="24"/>
      <c r="M138" s="22"/>
      <c r="N138" s="24"/>
      <c r="O138" s="22"/>
      <c r="P138" s="21"/>
      <c r="Q138" s="22"/>
      <c r="R138" s="21"/>
      <c r="S138" s="23"/>
      <c r="T138" s="24"/>
      <c r="U138" s="22"/>
      <c r="V138" s="24"/>
      <c r="W138" s="22"/>
      <c r="X138" s="24"/>
      <c r="Y138" s="22"/>
      <c r="Z138" s="24"/>
      <c r="AA138" s="22"/>
      <c r="AB138" s="24"/>
      <c r="AC138" s="22"/>
      <c r="AD138" s="24"/>
      <c r="AE138" s="22"/>
      <c r="AF138" s="24"/>
      <c r="AG138" s="22"/>
      <c r="AH138" s="24"/>
      <c r="AI138" s="22"/>
      <c r="AJ138" s="24"/>
      <c r="AK138" s="22"/>
      <c r="AL138" s="24"/>
      <c r="AM138" s="22"/>
      <c r="AN138" s="24"/>
      <c r="AO138" s="22"/>
      <c r="AP138" s="24"/>
      <c r="AQ138" s="22"/>
      <c r="AR138" s="24"/>
      <c r="AS138" s="22"/>
      <c r="AT138" s="24"/>
      <c r="AU138" s="22"/>
    </row>
    <row r="139" spans="1:47" x14ac:dyDescent="0.25">
      <c r="A139" s="5" t="s">
        <v>88</v>
      </c>
      <c r="B139" s="8">
        <v>700005250</v>
      </c>
      <c r="C139" s="4" t="s">
        <v>245</v>
      </c>
      <c r="D139" s="26"/>
      <c r="E139" s="47" t="str">
        <f t="shared" si="5"/>
        <v/>
      </c>
      <c r="F139" s="48"/>
      <c r="G139" s="28">
        <v>1</v>
      </c>
      <c r="H139" s="21"/>
      <c r="I139" s="18"/>
      <c r="J139" s="21"/>
      <c r="K139" s="23"/>
      <c r="L139" s="21"/>
      <c r="M139" s="23"/>
      <c r="N139" s="24"/>
      <c r="O139" s="22"/>
      <c r="P139" s="21"/>
      <c r="Q139" s="22"/>
      <c r="R139" s="21"/>
      <c r="S139" s="23"/>
      <c r="T139" s="24"/>
      <c r="U139" s="22"/>
      <c r="V139" s="24"/>
      <c r="W139" s="22"/>
      <c r="X139" s="24"/>
      <c r="Y139" s="22"/>
      <c r="Z139" s="24"/>
      <c r="AA139" s="22"/>
      <c r="AB139" s="24"/>
      <c r="AC139" s="22"/>
      <c r="AD139" s="24"/>
      <c r="AE139" s="22"/>
      <c r="AF139" s="24"/>
      <c r="AG139" s="22"/>
      <c r="AH139" s="24"/>
      <c r="AI139" s="22"/>
      <c r="AJ139" s="24"/>
      <c r="AK139" s="22"/>
      <c r="AL139" s="24"/>
      <c r="AM139" s="22"/>
      <c r="AN139" s="24"/>
      <c r="AO139" s="22"/>
      <c r="AP139" s="24"/>
      <c r="AQ139" s="22"/>
      <c r="AR139" s="24"/>
      <c r="AS139" s="22"/>
      <c r="AT139" s="24"/>
      <c r="AU139" s="22"/>
    </row>
    <row r="140" spans="1:47" x14ac:dyDescent="0.25">
      <c r="A140" s="5" t="s">
        <v>246</v>
      </c>
      <c r="B140" s="8">
        <v>700009768</v>
      </c>
      <c r="C140" s="4" t="s">
        <v>248</v>
      </c>
      <c r="D140" s="26"/>
      <c r="E140" s="47" t="str">
        <f t="shared" ref="E140:E153" si="10">IF(F140="","",G140-F140)</f>
        <v/>
      </c>
      <c r="F140" s="48"/>
      <c r="G140" s="34">
        <f>I140+K140+M140+O140+Q140++S140+U140+W140+Y140</f>
        <v>24</v>
      </c>
      <c r="H140" s="21">
        <v>43556</v>
      </c>
      <c r="I140" s="23">
        <v>-10</v>
      </c>
      <c r="J140" s="21">
        <v>43558</v>
      </c>
      <c r="K140" s="22">
        <v>40</v>
      </c>
      <c r="L140" s="21">
        <v>43593</v>
      </c>
      <c r="M140" s="23">
        <v>-8</v>
      </c>
      <c r="N140" s="21">
        <v>43614</v>
      </c>
      <c r="O140" s="23">
        <v>-8</v>
      </c>
      <c r="P140" s="21">
        <v>43682</v>
      </c>
      <c r="Q140" s="23">
        <v>-1</v>
      </c>
      <c r="R140" s="30">
        <v>43732</v>
      </c>
      <c r="S140" s="22">
        <v>16</v>
      </c>
      <c r="T140" s="21">
        <v>43733</v>
      </c>
      <c r="U140" s="23">
        <v>-16</v>
      </c>
      <c r="V140" s="21">
        <v>43759</v>
      </c>
      <c r="W140" s="23">
        <v>-7</v>
      </c>
      <c r="X140" s="21">
        <v>43770</v>
      </c>
      <c r="Y140" s="22">
        <v>18</v>
      </c>
      <c r="Z140" s="21"/>
      <c r="AA140" s="23"/>
      <c r="AB140" s="24"/>
      <c r="AC140" s="22"/>
      <c r="AD140" s="24"/>
      <c r="AE140" s="22"/>
      <c r="AF140" s="24"/>
      <c r="AG140" s="22"/>
      <c r="AH140" s="24"/>
      <c r="AI140" s="22"/>
      <c r="AJ140" s="24"/>
      <c r="AK140" s="22"/>
      <c r="AL140" s="24"/>
      <c r="AM140" s="22"/>
      <c r="AN140" s="24"/>
      <c r="AO140" s="22"/>
      <c r="AP140" s="24"/>
      <c r="AQ140" s="22"/>
      <c r="AR140" s="24"/>
      <c r="AS140" s="22"/>
      <c r="AT140" s="24"/>
      <c r="AU140" s="22"/>
    </row>
    <row r="141" spans="1:47" x14ac:dyDescent="0.25">
      <c r="A141" s="5" t="s">
        <v>87</v>
      </c>
      <c r="B141" s="8" t="s">
        <v>67</v>
      </c>
      <c r="C141" s="4" t="s">
        <v>323</v>
      </c>
      <c r="D141" s="26"/>
      <c r="E141" s="47" t="str">
        <f t="shared" si="10"/>
        <v/>
      </c>
      <c r="F141" s="48"/>
      <c r="G141" s="34">
        <f>1+I141</f>
        <v>0</v>
      </c>
      <c r="H141" s="21">
        <v>43759</v>
      </c>
      <c r="I141" s="23">
        <v>-1</v>
      </c>
      <c r="J141" s="21"/>
      <c r="K141" s="23"/>
      <c r="L141" s="24"/>
      <c r="M141" s="22"/>
      <c r="N141" s="24"/>
      <c r="O141" s="22"/>
      <c r="P141" s="24"/>
      <c r="Q141" s="22"/>
      <c r="R141" s="21"/>
      <c r="S141" s="23"/>
      <c r="T141" s="24"/>
      <c r="U141" s="22"/>
      <c r="V141" s="24"/>
      <c r="W141" s="22"/>
      <c r="X141" s="24"/>
      <c r="Y141" s="22"/>
      <c r="Z141" s="24"/>
      <c r="AA141" s="22"/>
      <c r="AB141" s="24"/>
      <c r="AC141" s="22"/>
      <c r="AD141" s="24"/>
      <c r="AE141" s="22"/>
      <c r="AF141" s="24"/>
      <c r="AG141" s="22"/>
      <c r="AH141" s="24"/>
      <c r="AI141" s="22"/>
      <c r="AJ141" s="24"/>
      <c r="AK141" s="22"/>
      <c r="AL141" s="24"/>
      <c r="AM141" s="22"/>
      <c r="AN141" s="24"/>
      <c r="AO141" s="22"/>
      <c r="AP141" s="24"/>
      <c r="AQ141" s="22"/>
      <c r="AR141" s="24"/>
      <c r="AS141" s="22"/>
      <c r="AT141" s="24"/>
      <c r="AU141" s="22"/>
    </row>
    <row r="142" spans="1:47" x14ac:dyDescent="0.25">
      <c r="A142" s="5" t="s">
        <v>246</v>
      </c>
      <c r="B142" s="8">
        <v>289012535</v>
      </c>
      <c r="C142" s="4" t="s">
        <v>250</v>
      </c>
      <c r="D142" s="26"/>
      <c r="E142" s="47" t="str">
        <f t="shared" si="10"/>
        <v/>
      </c>
      <c r="F142" s="48"/>
      <c r="G142" s="34">
        <f>6+I142+K142</f>
        <v>8</v>
      </c>
      <c r="H142" s="21">
        <v>43598</v>
      </c>
      <c r="I142" s="22">
        <v>6</v>
      </c>
      <c r="J142" s="21">
        <v>43599</v>
      </c>
      <c r="K142" s="23">
        <v>-4</v>
      </c>
      <c r="L142" s="21"/>
      <c r="M142" s="22"/>
      <c r="N142" s="21"/>
      <c r="O142" s="23"/>
      <c r="P142" s="24"/>
      <c r="Q142" s="22"/>
      <c r="R142" s="21"/>
      <c r="S142" s="23"/>
      <c r="T142" s="24"/>
      <c r="U142" s="22"/>
      <c r="V142" s="24"/>
      <c r="W142" s="22"/>
      <c r="X142" s="24"/>
      <c r="Y142" s="22"/>
      <c r="Z142" s="24"/>
      <c r="AA142" s="22"/>
      <c r="AB142" s="24"/>
      <c r="AC142" s="22"/>
      <c r="AD142" s="24"/>
      <c r="AE142" s="22"/>
      <c r="AF142" s="24"/>
      <c r="AG142" s="22"/>
      <c r="AH142" s="24"/>
      <c r="AI142" s="22"/>
      <c r="AJ142" s="24"/>
      <c r="AK142" s="22"/>
      <c r="AL142" s="24"/>
      <c r="AM142" s="22"/>
      <c r="AN142" s="24"/>
      <c r="AO142" s="22"/>
      <c r="AP142" s="24"/>
      <c r="AQ142" s="22"/>
      <c r="AR142" s="24"/>
      <c r="AS142" s="22"/>
      <c r="AT142" s="24"/>
      <c r="AU142" s="22"/>
    </row>
    <row r="143" spans="1:47" x14ac:dyDescent="0.25">
      <c r="A143" s="5" t="s">
        <v>246</v>
      </c>
      <c r="B143" s="8"/>
      <c r="C143" s="4" t="s">
        <v>251</v>
      </c>
      <c r="D143" s="26"/>
      <c r="E143" s="47" t="str">
        <f t="shared" si="10"/>
        <v/>
      </c>
      <c r="F143" s="48"/>
      <c r="G143" s="28">
        <v>2</v>
      </c>
      <c r="H143" s="21"/>
      <c r="I143" s="18"/>
      <c r="J143" s="21"/>
      <c r="K143" s="23"/>
      <c r="L143" s="24"/>
      <c r="M143" s="22"/>
      <c r="N143" s="24"/>
      <c r="O143" s="22"/>
      <c r="P143" s="24"/>
      <c r="Q143" s="22"/>
      <c r="R143" s="21"/>
      <c r="S143" s="23"/>
      <c r="T143" s="24"/>
      <c r="U143" s="22"/>
      <c r="V143" s="24"/>
      <c r="W143" s="22"/>
      <c r="X143" s="24"/>
      <c r="Y143" s="22"/>
      <c r="Z143" s="24"/>
      <c r="AA143" s="22"/>
      <c r="AB143" s="24"/>
      <c r="AC143" s="22"/>
      <c r="AD143" s="24"/>
      <c r="AE143" s="22"/>
      <c r="AF143" s="24"/>
      <c r="AG143" s="22"/>
      <c r="AH143" s="24"/>
      <c r="AI143" s="22"/>
      <c r="AJ143" s="24"/>
      <c r="AK143" s="22"/>
      <c r="AL143" s="24"/>
      <c r="AM143" s="22"/>
      <c r="AN143" s="24"/>
      <c r="AO143" s="22"/>
      <c r="AP143" s="24"/>
      <c r="AQ143" s="22"/>
      <c r="AR143" s="24"/>
      <c r="AS143" s="22"/>
      <c r="AT143" s="24"/>
      <c r="AU143" s="22"/>
    </row>
    <row r="144" spans="1:47" x14ac:dyDescent="0.25">
      <c r="A144" s="5" t="s">
        <v>86</v>
      </c>
      <c r="B144" s="8">
        <v>442000135</v>
      </c>
      <c r="C144" s="4" t="s">
        <v>252</v>
      </c>
      <c r="D144" s="26"/>
      <c r="E144" s="47" t="str">
        <f t="shared" si="10"/>
        <v/>
      </c>
      <c r="F144" s="48"/>
      <c r="G144" s="28">
        <v>8</v>
      </c>
      <c r="H144" s="21"/>
      <c r="I144" s="18"/>
      <c r="J144" s="21"/>
      <c r="K144" s="23"/>
      <c r="L144" s="30"/>
      <c r="M144" s="22"/>
      <c r="N144" s="24"/>
      <c r="O144" s="22"/>
      <c r="P144" s="24"/>
      <c r="Q144" s="22"/>
      <c r="R144" s="21"/>
      <c r="S144" s="23"/>
      <c r="T144" s="24"/>
      <c r="U144" s="22"/>
      <c r="V144" s="24"/>
      <c r="W144" s="22"/>
      <c r="X144" s="24"/>
      <c r="Y144" s="22"/>
      <c r="Z144" s="24"/>
      <c r="AA144" s="22"/>
      <c r="AB144" s="24"/>
      <c r="AC144" s="22"/>
      <c r="AD144" s="24"/>
      <c r="AE144" s="22"/>
      <c r="AF144" s="24"/>
      <c r="AG144" s="22"/>
      <c r="AH144" s="24"/>
      <c r="AI144" s="22"/>
      <c r="AJ144" s="24"/>
      <c r="AK144" s="22"/>
      <c r="AL144" s="24"/>
      <c r="AM144" s="22"/>
      <c r="AN144" s="24"/>
      <c r="AO144" s="22"/>
      <c r="AP144" s="24"/>
      <c r="AQ144" s="22"/>
      <c r="AR144" s="24"/>
      <c r="AS144" s="22"/>
      <c r="AT144" s="24"/>
      <c r="AU144" s="22"/>
    </row>
    <row r="145" spans="1:47" x14ac:dyDescent="0.25">
      <c r="A145" s="5" t="s">
        <v>81</v>
      </c>
      <c r="B145" s="8" t="s">
        <v>253</v>
      </c>
      <c r="C145" s="4" t="s">
        <v>250</v>
      </c>
      <c r="D145" s="26"/>
      <c r="E145" s="47" t="str">
        <f t="shared" si="10"/>
        <v/>
      </c>
      <c r="F145" s="48"/>
      <c r="G145" s="28">
        <v>1</v>
      </c>
      <c r="H145" s="21"/>
      <c r="I145" s="18"/>
      <c r="J145" s="24"/>
      <c r="K145" s="22"/>
      <c r="L145" s="24"/>
      <c r="M145" s="22"/>
      <c r="N145" s="24"/>
      <c r="O145" s="22"/>
      <c r="P145" s="24"/>
      <c r="Q145" s="22"/>
      <c r="R145" s="21"/>
      <c r="S145" s="23"/>
      <c r="T145" s="24"/>
      <c r="U145" s="22"/>
      <c r="V145" s="24"/>
      <c r="W145" s="22"/>
      <c r="X145" s="24"/>
      <c r="Y145" s="22"/>
      <c r="Z145" s="24"/>
      <c r="AA145" s="22"/>
      <c r="AB145" s="24"/>
      <c r="AC145" s="22"/>
      <c r="AD145" s="24"/>
      <c r="AE145" s="22"/>
      <c r="AF145" s="24"/>
      <c r="AG145" s="22"/>
      <c r="AH145" s="24"/>
      <c r="AI145" s="22"/>
      <c r="AJ145" s="24"/>
      <c r="AK145" s="22"/>
      <c r="AL145" s="24"/>
      <c r="AM145" s="22"/>
      <c r="AN145" s="24"/>
      <c r="AO145" s="22"/>
      <c r="AP145" s="24"/>
      <c r="AQ145" s="22"/>
      <c r="AR145" s="24"/>
      <c r="AS145" s="22"/>
      <c r="AT145" s="24"/>
      <c r="AU145" s="22"/>
    </row>
    <row r="146" spans="1:47" x14ac:dyDescent="0.25">
      <c r="A146" s="5"/>
      <c r="B146" s="8" t="s">
        <v>254</v>
      </c>
      <c r="C146" s="4" t="s">
        <v>255</v>
      </c>
      <c r="D146" s="26"/>
      <c r="E146" s="47" t="str">
        <f t="shared" si="10"/>
        <v/>
      </c>
      <c r="F146" s="48"/>
      <c r="G146" s="28">
        <v>4</v>
      </c>
      <c r="H146" s="21"/>
      <c r="I146" s="18"/>
      <c r="J146" s="24"/>
      <c r="K146" s="22"/>
      <c r="L146" s="24"/>
      <c r="M146" s="22"/>
      <c r="N146" s="24"/>
      <c r="O146" s="22"/>
      <c r="P146" s="24"/>
      <c r="Q146" s="22"/>
      <c r="R146" s="21"/>
      <c r="S146" s="23"/>
      <c r="T146" s="24"/>
      <c r="U146" s="22"/>
      <c r="V146" s="24"/>
      <c r="W146" s="22"/>
      <c r="X146" s="24"/>
      <c r="Y146" s="22"/>
      <c r="Z146" s="24"/>
      <c r="AA146" s="22"/>
      <c r="AB146" s="24"/>
      <c r="AC146" s="22"/>
      <c r="AD146" s="24"/>
      <c r="AE146" s="22"/>
      <c r="AF146" s="24"/>
      <c r="AG146" s="22"/>
      <c r="AH146" s="24"/>
      <c r="AI146" s="22"/>
      <c r="AJ146" s="24"/>
      <c r="AK146" s="22"/>
      <c r="AL146" s="24"/>
      <c r="AM146" s="22"/>
      <c r="AN146" s="24"/>
      <c r="AO146" s="22"/>
      <c r="AP146" s="24"/>
      <c r="AQ146" s="22"/>
      <c r="AR146" s="24"/>
      <c r="AS146" s="22"/>
      <c r="AT146" s="24"/>
      <c r="AU146" s="22"/>
    </row>
    <row r="147" spans="1:47" x14ac:dyDescent="0.25">
      <c r="A147" s="5"/>
      <c r="B147" s="8" t="s">
        <v>256</v>
      </c>
      <c r="C147" s="4" t="s">
        <v>257</v>
      </c>
      <c r="D147" s="26"/>
      <c r="E147" s="47" t="str">
        <f t="shared" si="10"/>
        <v/>
      </c>
      <c r="F147" s="48"/>
      <c r="G147" s="28">
        <v>4</v>
      </c>
      <c r="H147" s="21"/>
      <c r="I147" s="18"/>
      <c r="J147" s="24"/>
      <c r="K147" s="22"/>
      <c r="L147" s="24"/>
      <c r="M147" s="22"/>
      <c r="N147" s="24"/>
      <c r="O147" s="22"/>
      <c r="P147" s="24"/>
      <c r="Q147" s="22"/>
      <c r="R147" s="21"/>
      <c r="S147" s="23"/>
      <c r="T147" s="24"/>
      <c r="U147" s="22"/>
      <c r="V147" s="24"/>
      <c r="W147" s="22"/>
      <c r="X147" s="24"/>
      <c r="Y147" s="22"/>
      <c r="Z147" s="24"/>
      <c r="AA147" s="22"/>
      <c r="AB147" s="24"/>
      <c r="AC147" s="22"/>
      <c r="AD147" s="24"/>
      <c r="AE147" s="22"/>
      <c r="AF147" s="24"/>
      <c r="AG147" s="22"/>
      <c r="AH147" s="24"/>
      <c r="AI147" s="22"/>
      <c r="AJ147" s="24"/>
      <c r="AK147" s="22"/>
      <c r="AL147" s="24"/>
      <c r="AM147" s="22"/>
      <c r="AN147" s="24"/>
      <c r="AO147" s="22"/>
      <c r="AP147" s="24"/>
      <c r="AQ147" s="22"/>
      <c r="AR147" s="24"/>
      <c r="AS147" s="22"/>
      <c r="AT147" s="24"/>
      <c r="AU147" s="22"/>
    </row>
    <row r="148" spans="1:47" x14ac:dyDescent="0.25">
      <c r="A148" s="5" t="s">
        <v>87</v>
      </c>
      <c r="B148" s="8">
        <v>700005512</v>
      </c>
      <c r="C148" s="4" t="s">
        <v>258</v>
      </c>
      <c r="D148" s="26" t="s">
        <v>259</v>
      </c>
      <c r="E148" s="47" t="str">
        <f t="shared" si="10"/>
        <v/>
      </c>
      <c r="F148" s="48"/>
      <c r="G148" s="28">
        <v>1</v>
      </c>
      <c r="H148" s="21"/>
      <c r="I148" s="18"/>
      <c r="J148" s="24"/>
      <c r="K148" s="22"/>
      <c r="L148" s="24"/>
      <c r="M148" s="22"/>
      <c r="N148" s="24"/>
      <c r="O148" s="22"/>
      <c r="P148" s="24"/>
      <c r="Q148" s="22"/>
      <c r="R148" s="21"/>
      <c r="S148" s="23"/>
      <c r="T148" s="24"/>
      <c r="U148" s="22"/>
      <c r="V148" s="24"/>
      <c r="W148" s="22"/>
      <c r="X148" s="24"/>
      <c r="Y148" s="22"/>
      <c r="Z148" s="24"/>
      <c r="AA148" s="22"/>
      <c r="AB148" s="24"/>
      <c r="AC148" s="22"/>
      <c r="AD148" s="24"/>
      <c r="AE148" s="22"/>
      <c r="AF148" s="24"/>
      <c r="AG148" s="22"/>
      <c r="AH148" s="24"/>
      <c r="AI148" s="22"/>
      <c r="AJ148" s="24"/>
      <c r="AK148" s="22"/>
      <c r="AL148" s="24"/>
      <c r="AM148" s="22"/>
      <c r="AN148" s="24"/>
      <c r="AO148" s="22"/>
      <c r="AP148" s="24"/>
      <c r="AQ148" s="22"/>
      <c r="AR148" s="24"/>
      <c r="AS148" s="22"/>
      <c r="AT148" s="24"/>
      <c r="AU148" s="22"/>
    </row>
    <row r="149" spans="1:47" x14ac:dyDescent="0.25">
      <c r="A149" s="5" t="s">
        <v>85</v>
      </c>
      <c r="B149" s="8">
        <v>999041596</v>
      </c>
      <c r="C149" s="4" t="s">
        <v>262</v>
      </c>
      <c r="D149" s="26"/>
      <c r="E149" s="47" t="str">
        <f t="shared" si="10"/>
        <v/>
      </c>
      <c r="F149" s="48"/>
      <c r="G149" s="28">
        <f t="shared" si="7"/>
        <v>1</v>
      </c>
      <c r="H149" s="21">
        <v>43468</v>
      </c>
      <c r="I149" s="18">
        <v>1</v>
      </c>
      <c r="J149" s="24"/>
      <c r="K149" s="22"/>
      <c r="L149" s="24"/>
      <c r="M149" s="22"/>
      <c r="N149" s="24"/>
      <c r="O149" s="22"/>
      <c r="P149" s="24"/>
      <c r="Q149" s="22"/>
      <c r="R149" s="21"/>
      <c r="S149" s="23"/>
      <c r="T149" s="24"/>
      <c r="U149" s="22"/>
      <c r="V149" s="24"/>
      <c r="W149" s="22"/>
      <c r="X149" s="24"/>
      <c r="Y149" s="22"/>
      <c r="Z149" s="24"/>
      <c r="AA149" s="22"/>
      <c r="AB149" s="24"/>
      <c r="AC149" s="22"/>
      <c r="AD149" s="24"/>
      <c r="AE149" s="22"/>
      <c r="AF149" s="24"/>
      <c r="AG149" s="22"/>
      <c r="AH149" s="24"/>
      <c r="AI149" s="22"/>
      <c r="AJ149" s="24"/>
      <c r="AK149" s="22"/>
      <c r="AL149" s="24"/>
      <c r="AM149" s="22"/>
      <c r="AN149" s="24"/>
      <c r="AO149" s="22"/>
      <c r="AP149" s="24"/>
      <c r="AQ149" s="22"/>
      <c r="AR149" s="24"/>
      <c r="AS149" s="22"/>
      <c r="AT149" s="24"/>
      <c r="AU149" s="22"/>
    </row>
    <row r="150" spans="1:47" x14ac:dyDescent="0.25">
      <c r="A150" s="5" t="s">
        <v>83</v>
      </c>
      <c r="B150" s="8">
        <v>700001834</v>
      </c>
      <c r="C150" s="4" t="s">
        <v>265</v>
      </c>
      <c r="D150" s="26"/>
      <c r="E150" s="47" t="str">
        <f t="shared" si="10"/>
        <v/>
      </c>
      <c r="F150" s="48"/>
      <c r="G150" s="28">
        <f t="shared" si="7"/>
        <v>8</v>
      </c>
      <c r="H150" s="21">
        <v>43483</v>
      </c>
      <c r="I150" s="18">
        <v>8</v>
      </c>
      <c r="J150" s="24"/>
      <c r="K150" s="22"/>
      <c r="L150" s="24"/>
      <c r="M150" s="22"/>
      <c r="N150" s="24"/>
      <c r="O150" s="22"/>
      <c r="P150" s="24"/>
      <c r="Q150" s="22"/>
      <c r="R150" s="21"/>
      <c r="S150" s="23"/>
      <c r="T150" s="24"/>
      <c r="U150" s="22"/>
      <c r="V150" s="24"/>
      <c r="W150" s="22"/>
      <c r="X150" s="24"/>
      <c r="Y150" s="22"/>
      <c r="Z150" s="24"/>
      <c r="AA150" s="22"/>
      <c r="AB150" s="24"/>
      <c r="AC150" s="22"/>
      <c r="AD150" s="24"/>
      <c r="AE150" s="22"/>
      <c r="AF150" s="24"/>
      <c r="AG150" s="22"/>
      <c r="AH150" s="24"/>
      <c r="AI150" s="22"/>
      <c r="AJ150" s="24"/>
      <c r="AK150" s="22"/>
      <c r="AL150" s="24"/>
      <c r="AM150" s="22"/>
      <c r="AN150" s="24"/>
      <c r="AO150" s="22"/>
      <c r="AP150" s="24"/>
      <c r="AQ150" s="22"/>
      <c r="AR150" s="24"/>
      <c r="AS150" s="22"/>
      <c r="AT150" s="24"/>
      <c r="AU150" s="22"/>
    </row>
    <row r="151" spans="1:47" x14ac:dyDescent="0.25">
      <c r="A151" s="5" t="s">
        <v>266</v>
      </c>
      <c r="B151" s="8" t="s">
        <v>267</v>
      </c>
      <c r="C151" s="4" t="s">
        <v>268</v>
      </c>
      <c r="D151" s="26"/>
      <c r="E151" s="47" t="str">
        <f t="shared" si="10"/>
        <v/>
      </c>
      <c r="F151" s="48"/>
      <c r="G151" s="28">
        <f t="shared" si="7"/>
        <v>1</v>
      </c>
      <c r="H151" s="21">
        <v>43483</v>
      </c>
      <c r="I151" s="18">
        <v>1</v>
      </c>
      <c r="J151" s="24"/>
      <c r="K151" s="22"/>
      <c r="L151" s="24"/>
      <c r="M151" s="22"/>
      <c r="N151" s="24"/>
      <c r="O151" s="22"/>
      <c r="P151" s="24"/>
      <c r="Q151" s="22"/>
      <c r="R151" s="21"/>
      <c r="S151" s="23"/>
      <c r="T151" s="24"/>
      <c r="U151" s="22"/>
      <c r="V151" s="24"/>
      <c r="W151" s="22"/>
      <c r="X151" s="24"/>
      <c r="Y151" s="22"/>
      <c r="Z151" s="24"/>
      <c r="AA151" s="22"/>
      <c r="AB151" s="24"/>
      <c r="AC151" s="22"/>
      <c r="AD151" s="24"/>
      <c r="AE151" s="22"/>
      <c r="AF151" s="24"/>
      <c r="AG151" s="22"/>
      <c r="AH151" s="24"/>
      <c r="AI151" s="22"/>
      <c r="AJ151" s="24"/>
      <c r="AK151" s="22"/>
      <c r="AL151" s="24"/>
      <c r="AM151" s="22"/>
      <c r="AN151" s="24"/>
      <c r="AO151" s="22"/>
      <c r="AP151" s="24"/>
      <c r="AQ151" s="22"/>
      <c r="AR151" s="24"/>
      <c r="AS151" s="22"/>
      <c r="AT151" s="24"/>
      <c r="AU151" s="22"/>
    </row>
    <row r="152" spans="1:47" x14ac:dyDescent="0.25">
      <c r="A152" s="5" t="s">
        <v>246</v>
      </c>
      <c r="B152" s="8" t="s">
        <v>270</v>
      </c>
      <c r="C152" s="4" t="s">
        <v>269</v>
      </c>
      <c r="D152" s="26" t="s">
        <v>272</v>
      </c>
      <c r="E152" s="47" t="str">
        <f t="shared" si="10"/>
        <v/>
      </c>
      <c r="F152" s="48"/>
      <c r="G152" s="28">
        <f t="shared" si="7"/>
        <v>1</v>
      </c>
      <c r="H152" s="21">
        <v>43486</v>
      </c>
      <c r="I152" s="18">
        <v>1</v>
      </c>
      <c r="J152" s="24"/>
      <c r="K152" s="22"/>
      <c r="L152" s="24"/>
      <c r="M152" s="22"/>
      <c r="N152" s="24"/>
      <c r="O152" s="22"/>
      <c r="P152" s="24"/>
      <c r="Q152" s="22"/>
      <c r="R152" s="21"/>
      <c r="S152" s="23"/>
      <c r="T152" s="24"/>
      <c r="U152" s="22"/>
      <c r="V152" s="24"/>
      <c r="W152" s="22"/>
      <c r="X152" s="24"/>
      <c r="Y152" s="22"/>
      <c r="Z152" s="24"/>
      <c r="AA152" s="22"/>
      <c r="AB152" s="24"/>
      <c r="AC152" s="22"/>
      <c r="AD152" s="24"/>
      <c r="AE152" s="22"/>
      <c r="AF152" s="24"/>
      <c r="AG152" s="22"/>
      <c r="AH152" s="24"/>
      <c r="AI152" s="22"/>
      <c r="AJ152" s="24"/>
      <c r="AK152" s="22"/>
      <c r="AL152" s="24"/>
      <c r="AM152" s="22"/>
      <c r="AN152" s="24"/>
      <c r="AO152" s="22"/>
      <c r="AP152" s="24"/>
      <c r="AQ152" s="22"/>
      <c r="AR152" s="24"/>
      <c r="AS152" s="22"/>
      <c r="AT152" s="24"/>
      <c r="AU152" s="22"/>
    </row>
    <row r="153" spans="1:47" x14ac:dyDescent="0.25">
      <c r="A153" s="5" t="s">
        <v>246</v>
      </c>
      <c r="B153" s="8"/>
      <c r="C153" s="4" t="s">
        <v>271</v>
      </c>
      <c r="D153" s="26" t="s">
        <v>273</v>
      </c>
      <c r="E153" s="47" t="str">
        <f t="shared" si="10"/>
        <v/>
      </c>
      <c r="F153" s="48"/>
      <c r="G153" s="28">
        <f t="shared" si="7"/>
        <v>2</v>
      </c>
      <c r="H153" s="21">
        <v>43486</v>
      </c>
      <c r="I153" s="18">
        <v>2</v>
      </c>
      <c r="J153" s="24"/>
      <c r="K153" s="22"/>
      <c r="L153" s="24"/>
      <c r="M153" s="22"/>
      <c r="N153" s="24"/>
      <c r="O153" s="22"/>
      <c r="P153" s="24"/>
      <c r="Q153" s="22"/>
      <c r="R153" s="21"/>
      <c r="S153" s="23"/>
      <c r="T153" s="24"/>
      <c r="U153" s="22"/>
      <c r="V153" s="24"/>
      <c r="W153" s="22"/>
      <c r="X153" s="24"/>
      <c r="Y153" s="22"/>
      <c r="Z153" s="24"/>
      <c r="AA153" s="22"/>
      <c r="AB153" s="24"/>
      <c r="AC153" s="22"/>
      <c r="AD153" s="24"/>
      <c r="AE153" s="22"/>
      <c r="AF153" s="24"/>
      <c r="AG153" s="22"/>
      <c r="AH153" s="24"/>
      <c r="AI153" s="22"/>
      <c r="AJ153" s="24"/>
      <c r="AK153" s="22"/>
      <c r="AL153" s="24"/>
      <c r="AM153" s="22"/>
      <c r="AN153" s="24"/>
      <c r="AO153" s="22"/>
      <c r="AP153" s="24"/>
      <c r="AQ153" s="22"/>
      <c r="AR153" s="24"/>
      <c r="AS153" s="22"/>
      <c r="AT153" s="24"/>
      <c r="AU153" s="22"/>
    </row>
    <row r="154" spans="1:47" x14ac:dyDescent="0.25">
      <c r="A154" s="5" t="s">
        <v>87</v>
      </c>
      <c r="B154" s="8" t="s">
        <v>290</v>
      </c>
      <c r="C154" s="4" t="s">
        <v>291</v>
      </c>
      <c r="D154" s="26" t="s">
        <v>292</v>
      </c>
      <c r="E154" s="47"/>
      <c r="F154" s="48"/>
      <c r="G154" s="28">
        <f t="shared" si="7"/>
        <v>4</v>
      </c>
      <c r="H154" s="21">
        <v>43556</v>
      </c>
      <c r="I154" s="18">
        <v>4</v>
      </c>
      <c r="J154" s="24"/>
      <c r="K154" s="22"/>
      <c r="L154" s="24"/>
      <c r="M154" s="22"/>
      <c r="N154" s="24"/>
      <c r="O154" s="22"/>
      <c r="P154" s="24"/>
      <c r="Q154" s="22"/>
      <c r="R154" s="21"/>
      <c r="S154" s="23"/>
      <c r="T154" s="24"/>
      <c r="U154" s="22"/>
      <c r="V154" s="24"/>
      <c r="W154" s="22"/>
      <c r="X154" s="24"/>
      <c r="Y154" s="22"/>
      <c r="Z154" s="24"/>
      <c r="AA154" s="22"/>
      <c r="AB154" s="24"/>
      <c r="AC154" s="22"/>
      <c r="AD154" s="24"/>
      <c r="AE154" s="22"/>
      <c r="AF154" s="24"/>
      <c r="AG154" s="22"/>
      <c r="AH154" s="24"/>
      <c r="AI154" s="22"/>
      <c r="AJ154" s="24"/>
      <c r="AK154" s="22"/>
      <c r="AL154" s="24"/>
      <c r="AM154" s="22"/>
      <c r="AN154" s="24"/>
      <c r="AO154" s="22"/>
      <c r="AP154" s="24"/>
      <c r="AQ154" s="22"/>
      <c r="AR154" s="24"/>
      <c r="AS154" s="22"/>
      <c r="AT154" s="24"/>
      <c r="AU154" s="22"/>
    </row>
    <row r="155" spans="1:47" x14ac:dyDescent="0.25">
      <c r="A155" s="5" t="s">
        <v>294</v>
      </c>
      <c r="B155" s="8" t="s">
        <v>61</v>
      </c>
      <c r="C155" s="4" t="s">
        <v>293</v>
      </c>
      <c r="D155" s="26"/>
      <c r="E155" s="47"/>
      <c r="F155" s="48"/>
      <c r="G155" s="28">
        <f t="shared" si="7"/>
        <v>14</v>
      </c>
      <c r="H155" s="21">
        <v>43578</v>
      </c>
      <c r="I155" s="18">
        <v>14</v>
      </c>
      <c r="J155" s="24"/>
      <c r="K155" s="22"/>
      <c r="L155" s="24"/>
      <c r="M155" s="22"/>
      <c r="N155" s="24"/>
      <c r="O155" s="22"/>
      <c r="P155" s="24"/>
      <c r="Q155" s="22"/>
      <c r="R155" s="21"/>
      <c r="S155" s="23"/>
      <c r="T155" s="24"/>
      <c r="U155" s="22"/>
      <c r="V155" s="24"/>
      <c r="W155" s="22"/>
      <c r="X155" s="24"/>
      <c r="Y155" s="22"/>
      <c r="Z155" s="24"/>
      <c r="AA155" s="22"/>
      <c r="AB155" s="24"/>
      <c r="AC155" s="22"/>
      <c r="AD155" s="24"/>
      <c r="AE155" s="22"/>
      <c r="AF155" s="24"/>
      <c r="AG155" s="22"/>
      <c r="AH155" s="24"/>
      <c r="AI155" s="22"/>
      <c r="AJ155" s="24"/>
      <c r="AK155" s="22"/>
      <c r="AL155" s="24"/>
      <c r="AM155" s="22"/>
      <c r="AN155" s="24"/>
      <c r="AO155" s="22"/>
      <c r="AP155" s="24"/>
      <c r="AQ155" s="22"/>
      <c r="AR155" s="24"/>
      <c r="AS155" s="22"/>
      <c r="AT155" s="24"/>
      <c r="AU155" s="22"/>
    </row>
    <row r="156" spans="1:47" x14ac:dyDescent="0.25">
      <c r="A156" s="5" t="s">
        <v>294</v>
      </c>
      <c r="B156" s="8">
        <v>999028283</v>
      </c>
      <c r="C156" s="4" t="s">
        <v>295</v>
      </c>
      <c r="D156" s="26"/>
      <c r="E156" s="47"/>
      <c r="F156" s="48"/>
      <c r="G156" s="28">
        <f t="shared" si="7"/>
        <v>9</v>
      </c>
      <c r="H156" s="21">
        <v>43578</v>
      </c>
      <c r="I156" s="18">
        <v>9</v>
      </c>
      <c r="J156" s="24"/>
      <c r="K156" s="22"/>
      <c r="L156" s="24"/>
      <c r="M156" s="22"/>
      <c r="N156" s="24"/>
      <c r="O156" s="22"/>
      <c r="P156" s="24"/>
      <c r="Q156" s="22"/>
      <c r="R156" s="21"/>
      <c r="S156" s="23"/>
      <c r="T156" s="24"/>
      <c r="U156" s="22"/>
      <c r="V156" s="24"/>
      <c r="W156" s="22"/>
      <c r="X156" s="24"/>
      <c r="Y156" s="22"/>
      <c r="Z156" s="24"/>
      <c r="AA156" s="22"/>
      <c r="AB156" s="24"/>
      <c r="AC156" s="22"/>
      <c r="AD156" s="24"/>
      <c r="AE156" s="22"/>
      <c r="AF156" s="24"/>
      <c r="AG156" s="22"/>
      <c r="AH156" s="24"/>
      <c r="AI156" s="22"/>
      <c r="AJ156" s="24"/>
      <c r="AK156" s="22"/>
      <c r="AL156" s="24"/>
      <c r="AM156" s="22"/>
      <c r="AN156" s="24"/>
      <c r="AO156" s="22"/>
      <c r="AP156" s="24"/>
      <c r="AQ156" s="22"/>
      <c r="AR156" s="24"/>
      <c r="AS156" s="22"/>
      <c r="AT156" s="24"/>
      <c r="AU156" s="22"/>
    </row>
    <row r="157" spans="1:47" x14ac:dyDescent="0.25">
      <c r="A157" s="5" t="s">
        <v>294</v>
      </c>
      <c r="B157" s="8" t="s">
        <v>63</v>
      </c>
      <c r="C157" s="4" t="s">
        <v>296</v>
      </c>
      <c r="D157" s="26"/>
      <c r="E157" s="47"/>
      <c r="F157" s="48"/>
      <c r="G157" s="28">
        <f t="shared" ref="G157:G174" si="11">I157+K157+M157+O157+Q157+S157</f>
        <v>8</v>
      </c>
      <c r="H157" s="21">
        <v>43578</v>
      </c>
      <c r="I157" s="18">
        <v>8</v>
      </c>
      <c r="J157" s="24"/>
      <c r="K157" s="22"/>
      <c r="L157" s="24"/>
      <c r="M157" s="22"/>
      <c r="N157" s="24"/>
      <c r="O157" s="22"/>
      <c r="P157" s="24"/>
      <c r="Q157" s="22"/>
      <c r="R157" s="21"/>
      <c r="S157" s="23"/>
      <c r="T157" s="24"/>
      <c r="U157" s="22"/>
      <c r="V157" s="24"/>
      <c r="W157" s="22"/>
      <c r="X157" s="24"/>
      <c r="Y157" s="22"/>
      <c r="Z157" s="24"/>
      <c r="AA157" s="22"/>
      <c r="AB157" s="24"/>
      <c r="AC157" s="22"/>
      <c r="AD157" s="24"/>
      <c r="AE157" s="22"/>
      <c r="AF157" s="24"/>
      <c r="AG157" s="22"/>
      <c r="AH157" s="24"/>
      <c r="AI157" s="22"/>
      <c r="AJ157" s="24"/>
      <c r="AK157" s="22"/>
      <c r="AL157" s="24"/>
      <c r="AM157" s="22"/>
      <c r="AN157" s="24"/>
      <c r="AO157" s="22"/>
      <c r="AP157" s="24"/>
      <c r="AQ157" s="22"/>
      <c r="AR157" s="24"/>
      <c r="AS157" s="22"/>
      <c r="AT157" s="24"/>
      <c r="AU157" s="22"/>
    </row>
    <row r="158" spans="1:47" x14ac:dyDescent="0.25">
      <c r="A158" s="5" t="s">
        <v>294</v>
      </c>
      <c r="B158" s="8">
        <v>999029341</v>
      </c>
      <c r="C158" s="4" t="s">
        <v>297</v>
      </c>
      <c r="D158" s="26"/>
      <c r="E158" s="47"/>
      <c r="F158" s="48"/>
      <c r="G158" s="28">
        <f t="shared" si="11"/>
        <v>6</v>
      </c>
      <c r="H158" s="21">
        <v>43578</v>
      </c>
      <c r="I158" s="18">
        <v>6</v>
      </c>
      <c r="J158" s="24"/>
      <c r="K158" s="22"/>
      <c r="L158" s="24"/>
      <c r="M158" s="22"/>
      <c r="N158" s="24"/>
      <c r="O158" s="22"/>
      <c r="P158" s="24"/>
      <c r="Q158" s="22"/>
      <c r="R158" s="21"/>
      <c r="S158" s="23"/>
      <c r="T158" s="24"/>
      <c r="U158" s="22"/>
      <c r="V158" s="24"/>
      <c r="W158" s="22"/>
      <c r="X158" s="24"/>
      <c r="Y158" s="22"/>
      <c r="Z158" s="24"/>
      <c r="AA158" s="22"/>
      <c r="AB158" s="24"/>
      <c r="AC158" s="22"/>
      <c r="AD158" s="24"/>
      <c r="AE158" s="22"/>
      <c r="AF158" s="24"/>
      <c r="AG158" s="22"/>
      <c r="AH158" s="24"/>
      <c r="AI158" s="22"/>
      <c r="AJ158" s="24"/>
      <c r="AK158" s="22"/>
      <c r="AL158" s="24"/>
      <c r="AM158" s="22"/>
      <c r="AN158" s="24"/>
      <c r="AO158" s="22"/>
      <c r="AP158" s="24"/>
      <c r="AQ158" s="22"/>
      <c r="AR158" s="24"/>
      <c r="AS158" s="22"/>
      <c r="AT158" s="24"/>
      <c r="AU158" s="22"/>
    </row>
    <row r="159" spans="1:47" x14ac:dyDescent="0.25">
      <c r="A159" s="5" t="s">
        <v>294</v>
      </c>
      <c r="B159" s="8">
        <v>119646</v>
      </c>
      <c r="C159" s="4" t="s">
        <v>298</v>
      </c>
      <c r="D159" s="26"/>
      <c r="E159" s="47"/>
      <c r="F159" s="48"/>
      <c r="G159" s="28">
        <f t="shared" si="11"/>
        <v>1</v>
      </c>
      <c r="H159" s="21">
        <v>43578</v>
      </c>
      <c r="I159" s="18">
        <v>1</v>
      </c>
      <c r="J159" s="24"/>
      <c r="K159" s="22"/>
      <c r="L159" s="24"/>
      <c r="M159" s="22"/>
      <c r="N159" s="24"/>
      <c r="O159" s="22"/>
      <c r="P159" s="24"/>
      <c r="Q159" s="22"/>
      <c r="R159" s="21"/>
      <c r="S159" s="23"/>
      <c r="T159" s="24"/>
      <c r="U159" s="22"/>
      <c r="V159" s="24"/>
      <c r="W159" s="22"/>
      <c r="X159" s="24"/>
      <c r="Y159" s="22"/>
      <c r="Z159" s="24"/>
      <c r="AA159" s="22"/>
      <c r="AB159" s="24"/>
      <c r="AC159" s="22"/>
      <c r="AD159" s="24"/>
      <c r="AE159" s="22"/>
      <c r="AF159" s="24"/>
      <c r="AG159" s="22"/>
      <c r="AH159" s="24"/>
      <c r="AI159" s="22"/>
      <c r="AJ159" s="24"/>
      <c r="AK159" s="22"/>
      <c r="AL159" s="24"/>
      <c r="AM159" s="22"/>
      <c r="AN159" s="24"/>
      <c r="AO159" s="22"/>
      <c r="AP159" s="24"/>
      <c r="AQ159" s="22"/>
      <c r="AR159" s="24"/>
      <c r="AS159" s="22"/>
      <c r="AT159" s="24"/>
      <c r="AU159" s="22"/>
    </row>
    <row r="160" spans="1:47" x14ac:dyDescent="0.25">
      <c r="A160" s="5" t="s">
        <v>294</v>
      </c>
      <c r="B160" s="8">
        <v>999028048</v>
      </c>
      <c r="C160" s="4" t="s">
        <v>299</v>
      </c>
      <c r="D160" s="26" t="s">
        <v>300</v>
      </c>
      <c r="E160" s="47"/>
      <c r="F160" s="48"/>
      <c r="G160" s="28">
        <f t="shared" si="11"/>
        <v>2</v>
      </c>
      <c r="H160" s="21">
        <v>43578</v>
      </c>
      <c r="I160" s="18">
        <v>2</v>
      </c>
      <c r="J160" s="24"/>
      <c r="K160" s="22"/>
      <c r="L160" s="24"/>
      <c r="M160" s="22"/>
      <c r="N160" s="24"/>
      <c r="O160" s="22"/>
      <c r="P160" s="24"/>
      <c r="Q160" s="22"/>
      <c r="R160" s="21"/>
      <c r="S160" s="23"/>
      <c r="T160" s="24"/>
      <c r="U160" s="22"/>
      <c r="V160" s="24"/>
      <c r="W160" s="22"/>
      <c r="X160" s="24"/>
      <c r="Y160" s="22"/>
      <c r="Z160" s="24"/>
      <c r="AA160" s="22"/>
      <c r="AB160" s="24"/>
      <c r="AC160" s="22"/>
      <c r="AD160" s="24"/>
      <c r="AE160" s="22"/>
      <c r="AF160" s="24"/>
      <c r="AG160" s="22"/>
      <c r="AH160" s="24"/>
      <c r="AI160" s="22"/>
      <c r="AJ160" s="24"/>
      <c r="AK160" s="22"/>
      <c r="AL160" s="24"/>
      <c r="AM160" s="22"/>
      <c r="AN160" s="24"/>
      <c r="AO160" s="22"/>
      <c r="AP160" s="24"/>
      <c r="AQ160" s="22"/>
      <c r="AR160" s="24"/>
      <c r="AS160" s="22"/>
      <c r="AT160" s="24"/>
      <c r="AU160" s="22"/>
    </row>
    <row r="161" spans="1:47" x14ac:dyDescent="0.25">
      <c r="A161" s="5" t="s">
        <v>294</v>
      </c>
      <c r="B161" s="8" t="s">
        <v>62</v>
      </c>
      <c r="C161" s="4" t="s">
        <v>301</v>
      </c>
      <c r="D161" s="26"/>
      <c r="E161" s="47"/>
      <c r="F161" s="48"/>
      <c r="G161" s="28">
        <f t="shared" si="11"/>
        <v>1</v>
      </c>
      <c r="H161" s="21">
        <v>43578</v>
      </c>
      <c r="I161" s="18">
        <v>1</v>
      </c>
      <c r="J161" s="24"/>
      <c r="K161" s="22"/>
      <c r="L161" s="24"/>
      <c r="M161" s="22"/>
      <c r="N161" s="24"/>
      <c r="O161" s="22"/>
      <c r="P161" s="24"/>
      <c r="Q161" s="22"/>
      <c r="R161" s="21"/>
      <c r="S161" s="23"/>
      <c r="T161" s="24"/>
      <c r="U161" s="22"/>
      <c r="V161" s="24"/>
      <c r="W161" s="22"/>
      <c r="X161" s="24"/>
      <c r="Y161" s="22"/>
      <c r="Z161" s="24"/>
      <c r="AA161" s="22"/>
      <c r="AB161" s="24"/>
      <c r="AC161" s="22"/>
      <c r="AD161" s="24"/>
      <c r="AE161" s="22"/>
      <c r="AF161" s="24"/>
      <c r="AG161" s="22"/>
      <c r="AH161" s="24"/>
      <c r="AI161" s="22"/>
      <c r="AJ161" s="24"/>
      <c r="AK161" s="22"/>
      <c r="AL161" s="24"/>
      <c r="AM161" s="22"/>
      <c r="AN161" s="24"/>
      <c r="AO161" s="22"/>
      <c r="AP161" s="24"/>
      <c r="AQ161" s="22"/>
      <c r="AR161" s="24"/>
      <c r="AS161" s="22"/>
      <c r="AT161" s="24"/>
      <c r="AU161" s="22"/>
    </row>
    <row r="162" spans="1:47" x14ac:dyDescent="0.25">
      <c r="A162" s="5" t="s">
        <v>294</v>
      </c>
      <c r="B162" s="8" t="s">
        <v>65</v>
      </c>
      <c r="C162" s="4" t="s">
        <v>302</v>
      </c>
      <c r="D162" s="26"/>
      <c r="E162" s="47"/>
      <c r="F162" s="48"/>
      <c r="G162" s="28">
        <f t="shared" si="11"/>
        <v>1</v>
      </c>
      <c r="H162" s="21">
        <v>43578</v>
      </c>
      <c r="I162" s="18">
        <v>1</v>
      </c>
      <c r="J162" s="24"/>
      <c r="K162" s="22"/>
      <c r="L162" s="24"/>
      <c r="M162" s="22"/>
      <c r="N162" s="24"/>
      <c r="O162" s="22"/>
      <c r="P162" s="24"/>
      <c r="Q162" s="22"/>
      <c r="R162" s="21"/>
      <c r="S162" s="23"/>
      <c r="T162" s="24"/>
      <c r="U162" s="22"/>
      <c r="V162" s="24"/>
      <c r="W162" s="22"/>
      <c r="X162" s="24"/>
      <c r="Y162" s="22"/>
      <c r="Z162" s="24"/>
      <c r="AA162" s="22"/>
      <c r="AB162" s="24"/>
      <c r="AC162" s="22"/>
      <c r="AD162" s="24"/>
      <c r="AE162" s="22"/>
      <c r="AF162" s="24"/>
      <c r="AG162" s="22"/>
      <c r="AH162" s="24"/>
      <c r="AI162" s="22"/>
      <c r="AJ162" s="24"/>
      <c r="AK162" s="22"/>
      <c r="AL162" s="24"/>
      <c r="AM162" s="22"/>
      <c r="AN162" s="24"/>
      <c r="AO162" s="22"/>
      <c r="AP162" s="24"/>
      <c r="AQ162" s="22"/>
      <c r="AR162" s="24"/>
      <c r="AS162" s="22"/>
      <c r="AT162" s="24"/>
      <c r="AU162" s="22"/>
    </row>
    <row r="163" spans="1:47" x14ac:dyDescent="0.25">
      <c r="A163" s="5" t="s">
        <v>294</v>
      </c>
      <c r="B163" s="8">
        <v>999027063</v>
      </c>
      <c r="C163" s="4" t="s">
        <v>303</v>
      </c>
      <c r="D163" s="26"/>
      <c r="E163" s="47"/>
      <c r="F163" s="48"/>
      <c r="G163" s="28">
        <f t="shared" si="11"/>
        <v>1</v>
      </c>
      <c r="H163" s="21">
        <v>43578</v>
      </c>
      <c r="I163" s="18">
        <v>1</v>
      </c>
      <c r="J163" s="24"/>
      <c r="K163" s="22"/>
      <c r="L163" s="24"/>
      <c r="M163" s="22"/>
      <c r="N163" s="24"/>
      <c r="O163" s="22"/>
      <c r="P163" s="24"/>
      <c r="Q163" s="22"/>
      <c r="R163" s="21"/>
      <c r="S163" s="23"/>
      <c r="T163" s="24"/>
      <c r="U163" s="22"/>
      <c r="V163" s="24"/>
      <c r="W163" s="22"/>
      <c r="X163" s="24"/>
      <c r="Y163" s="22"/>
      <c r="Z163" s="24"/>
      <c r="AA163" s="22"/>
      <c r="AB163" s="24"/>
      <c r="AC163" s="22"/>
      <c r="AD163" s="24"/>
      <c r="AE163" s="22"/>
      <c r="AF163" s="24"/>
      <c r="AG163" s="22"/>
      <c r="AH163" s="24"/>
      <c r="AI163" s="22"/>
      <c r="AJ163" s="24"/>
      <c r="AK163" s="22"/>
      <c r="AL163" s="24"/>
      <c r="AM163" s="22"/>
      <c r="AN163" s="24"/>
      <c r="AO163" s="22"/>
      <c r="AP163" s="24"/>
      <c r="AQ163" s="22"/>
      <c r="AR163" s="24"/>
      <c r="AS163" s="22"/>
      <c r="AT163" s="24"/>
      <c r="AU163" s="22"/>
    </row>
    <row r="164" spans="1:47" x14ac:dyDescent="0.25">
      <c r="A164" s="5" t="s">
        <v>294</v>
      </c>
      <c r="B164" s="8">
        <v>999029850</v>
      </c>
      <c r="C164" s="4" t="s">
        <v>304</v>
      </c>
      <c r="D164" s="26"/>
      <c r="E164" s="47"/>
      <c r="F164" s="48"/>
      <c r="G164" s="28">
        <f t="shared" si="11"/>
        <v>1</v>
      </c>
      <c r="H164" s="21">
        <v>43578</v>
      </c>
      <c r="I164" s="18">
        <v>1</v>
      </c>
      <c r="J164" s="24"/>
      <c r="K164" s="22"/>
      <c r="L164" s="24"/>
      <c r="M164" s="22"/>
      <c r="N164" s="24"/>
      <c r="O164" s="22"/>
      <c r="P164" s="24"/>
      <c r="Q164" s="22"/>
      <c r="R164" s="21"/>
      <c r="S164" s="23"/>
      <c r="T164" s="24"/>
      <c r="U164" s="22"/>
      <c r="V164" s="24"/>
      <c r="W164" s="22"/>
      <c r="X164" s="24"/>
      <c r="Y164" s="22"/>
      <c r="Z164" s="24"/>
      <c r="AA164" s="22"/>
      <c r="AB164" s="24"/>
      <c r="AC164" s="22"/>
      <c r="AD164" s="24"/>
      <c r="AE164" s="22"/>
      <c r="AF164" s="24"/>
      <c r="AG164" s="22"/>
      <c r="AH164" s="24"/>
      <c r="AI164" s="22"/>
      <c r="AJ164" s="24"/>
      <c r="AK164" s="22"/>
      <c r="AL164" s="24"/>
      <c r="AM164" s="22"/>
      <c r="AN164" s="24"/>
      <c r="AO164" s="22"/>
      <c r="AP164" s="24"/>
      <c r="AQ164" s="22"/>
      <c r="AR164" s="24"/>
      <c r="AS164" s="22"/>
      <c r="AT164" s="24"/>
      <c r="AU164" s="22"/>
    </row>
    <row r="165" spans="1:47" x14ac:dyDescent="0.25">
      <c r="A165" s="5" t="s">
        <v>294</v>
      </c>
      <c r="B165" s="8">
        <v>999120050</v>
      </c>
      <c r="C165" s="4" t="s">
        <v>305</v>
      </c>
      <c r="D165" s="26"/>
      <c r="E165" s="47"/>
      <c r="F165" s="48"/>
      <c r="G165" s="28">
        <f t="shared" si="11"/>
        <v>2</v>
      </c>
      <c r="H165" s="21">
        <v>43578</v>
      </c>
      <c r="I165" s="18">
        <v>2</v>
      </c>
      <c r="J165" s="24"/>
      <c r="K165" s="22"/>
      <c r="L165" s="24"/>
      <c r="M165" s="22"/>
      <c r="N165" s="24"/>
      <c r="O165" s="22"/>
      <c r="P165" s="24"/>
      <c r="Q165" s="22"/>
      <c r="R165" s="21"/>
      <c r="S165" s="23"/>
      <c r="T165" s="24"/>
      <c r="U165" s="22"/>
      <c r="V165" s="24"/>
      <c r="W165" s="22"/>
      <c r="X165" s="24"/>
      <c r="Y165" s="22"/>
      <c r="Z165" s="24"/>
      <c r="AA165" s="22"/>
      <c r="AB165" s="24"/>
      <c r="AC165" s="22"/>
      <c r="AD165" s="24"/>
      <c r="AE165" s="22"/>
      <c r="AF165" s="24"/>
      <c r="AG165" s="22"/>
      <c r="AH165" s="24"/>
      <c r="AI165" s="22"/>
      <c r="AJ165" s="24"/>
      <c r="AK165" s="22"/>
      <c r="AL165" s="24"/>
      <c r="AM165" s="22"/>
      <c r="AN165" s="24"/>
      <c r="AO165" s="22"/>
      <c r="AP165" s="24"/>
      <c r="AQ165" s="22"/>
      <c r="AR165" s="24"/>
      <c r="AS165" s="22"/>
      <c r="AT165" s="24"/>
      <c r="AU165" s="22"/>
    </row>
    <row r="166" spans="1:47" x14ac:dyDescent="0.25">
      <c r="A166" s="5" t="s">
        <v>294</v>
      </c>
      <c r="B166" s="8">
        <v>999039080</v>
      </c>
      <c r="C166" s="4" t="s">
        <v>306</v>
      </c>
      <c r="D166" s="26"/>
      <c r="E166" s="47"/>
      <c r="F166" s="48"/>
      <c r="G166" s="28">
        <f t="shared" si="11"/>
        <v>6</v>
      </c>
      <c r="H166" s="21">
        <v>43578</v>
      </c>
      <c r="I166" s="18">
        <v>6</v>
      </c>
      <c r="J166" s="24"/>
      <c r="K166" s="22"/>
      <c r="L166" s="24"/>
      <c r="M166" s="22"/>
      <c r="N166" s="24"/>
      <c r="O166" s="22"/>
      <c r="P166" s="24"/>
      <c r="Q166" s="22"/>
      <c r="R166" s="21"/>
      <c r="S166" s="23"/>
      <c r="T166" s="24"/>
      <c r="U166" s="22"/>
      <c r="V166" s="24"/>
      <c r="W166" s="22"/>
      <c r="X166" s="24"/>
      <c r="Y166" s="22"/>
      <c r="Z166" s="24"/>
      <c r="AA166" s="22"/>
      <c r="AB166" s="24"/>
      <c r="AC166" s="22"/>
      <c r="AD166" s="24"/>
      <c r="AE166" s="22"/>
      <c r="AF166" s="24"/>
      <c r="AG166" s="22"/>
      <c r="AH166" s="24"/>
      <c r="AI166" s="22"/>
      <c r="AJ166" s="24"/>
      <c r="AK166" s="22"/>
      <c r="AL166" s="24"/>
      <c r="AM166" s="22"/>
      <c r="AN166" s="24"/>
      <c r="AO166" s="22"/>
      <c r="AP166" s="24"/>
      <c r="AQ166" s="22"/>
      <c r="AR166" s="24"/>
      <c r="AS166" s="22"/>
      <c r="AT166" s="24"/>
      <c r="AU166" s="22"/>
    </row>
    <row r="167" spans="1:47" x14ac:dyDescent="0.25">
      <c r="A167" s="5" t="s">
        <v>294</v>
      </c>
      <c r="B167" s="8">
        <v>119652</v>
      </c>
      <c r="C167" s="4" t="s">
        <v>307</v>
      </c>
      <c r="D167" s="26"/>
      <c r="E167" s="47"/>
      <c r="F167" s="48"/>
      <c r="G167" s="28">
        <f t="shared" si="11"/>
        <v>1</v>
      </c>
      <c r="H167" s="21">
        <v>43578</v>
      </c>
      <c r="I167" s="18">
        <v>1</v>
      </c>
      <c r="J167" s="24"/>
      <c r="K167" s="22"/>
      <c r="L167" s="24"/>
      <c r="M167" s="22"/>
      <c r="N167" s="24"/>
      <c r="O167" s="22"/>
      <c r="P167" s="24"/>
      <c r="Q167" s="22"/>
      <c r="R167" s="21"/>
      <c r="S167" s="23"/>
      <c r="T167" s="24"/>
      <c r="U167" s="22"/>
      <c r="V167" s="24"/>
      <c r="W167" s="22"/>
      <c r="X167" s="24"/>
      <c r="Y167" s="22"/>
      <c r="Z167" s="24"/>
      <c r="AA167" s="22"/>
      <c r="AB167" s="24"/>
      <c r="AC167" s="22"/>
      <c r="AD167" s="24"/>
      <c r="AE167" s="22"/>
      <c r="AF167" s="24"/>
      <c r="AG167" s="22"/>
      <c r="AH167" s="24"/>
      <c r="AI167" s="22"/>
      <c r="AJ167" s="24"/>
      <c r="AK167" s="22"/>
      <c r="AL167" s="24"/>
      <c r="AM167" s="22"/>
      <c r="AN167" s="24"/>
      <c r="AO167" s="22"/>
      <c r="AP167" s="24"/>
      <c r="AQ167" s="22"/>
      <c r="AR167" s="24"/>
      <c r="AS167" s="22"/>
      <c r="AT167" s="24"/>
      <c r="AU167" s="22"/>
    </row>
    <row r="168" spans="1:47" x14ac:dyDescent="0.25">
      <c r="A168" s="5" t="s">
        <v>294</v>
      </c>
      <c r="B168" s="8" t="s">
        <v>64</v>
      </c>
      <c r="C168" s="4" t="s">
        <v>308</v>
      </c>
      <c r="D168" s="26" t="s">
        <v>309</v>
      </c>
      <c r="E168" s="47"/>
      <c r="F168" s="48"/>
      <c r="G168" s="28">
        <f t="shared" si="11"/>
        <v>2</v>
      </c>
      <c r="H168" s="21">
        <v>43578</v>
      </c>
      <c r="I168" s="18">
        <v>2</v>
      </c>
      <c r="J168" s="24"/>
      <c r="K168" s="22"/>
      <c r="L168" s="24"/>
      <c r="M168" s="22"/>
      <c r="N168" s="24"/>
      <c r="O168" s="22"/>
      <c r="P168" s="24"/>
      <c r="Q168" s="22"/>
      <c r="R168" s="21"/>
      <c r="S168" s="23"/>
      <c r="T168" s="24"/>
      <c r="U168" s="22"/>
      <c r="V168" s="24"/>
      <c r="W168" s="22"/>
      <c r="X168" s="24"/>
      <c r="Y168" s="22"/>
      <c r="Z168" s="24"/>
      <c r="AA168" s="22"/>
      <c r="AB168" s="24"/>
      <c r="AC168" s="22"/>
      <c r="AD168" s="24"/>
      <c r="AE168" s="22"/>
      <c r="AF168" s="24"/>
      <c r="AG168" s="22"/>
      <c r="AH168" s="24"/>
      <c r="AI168" s="22"/>
      <c r="AJ168" s="24"/>
      <c r="AK168" s="22"/>
      <c r="AL168" s="24"/>
      <c r="AM168" s="22"/>
      <c r="AN168" s="24"/>
      <c r="AO168" s="22"/>
      <c r="AP168" s="24"/>
      <c r="AQ168" s="22"/>
      <c r="AR168" s="24"/>
      <c r="AS168" s="22"/>
      <c r="AT168" s="24"/>
      <c r="AU168" s="22"/>
    </row>
    <row r="169" spans="1:47" x14ac:dyDescent="0.25">
      <c r="A169" s="5" t="s">
        <v>294</v>
      </c>
      <c r="B169" s="8">
        <v>999027845</v>
      </c>
      <c r="C169" s="4" t="s">
        <v>310</v>
      </c>
      <c r="D169" s="26"/>
      <c r="E169" s="47"/>
      <c r="F169" s="48"/>
      <c r="G169" s="28">
        <f t="shared" si="11"/>
        <v>1</v>
      </c>
      <c r="H169" s="21">
        <v>43578</v>
      </c>
      <c r="I169" s="18">
        <v>1</v>
      </c>
      <c r="J169" s="24"/>
      <c r="K169" s="22"/>
      <c r="L169" s="24"/>
      <c r="M169" s="22"/>
      <c r="N169" s="24"/>
      <c r="O169" s="22"/>
      <c r="P169" s="24"/>
      <c r="Q169" s="22"/>
      <c r="R169" s="21"/>
      <c r="S169" s="23"/>
      <c r="T169" s="24"/>
      <c r="U169" s="22"/>
      <c r="V169" s="24"/>
      <c r="W169" s="22"/>
      <c r="X169" s="24"/>
      <c r="Y169" s="22"/>
      <c r="Z169" s="24"/>
      <c r="AA169" s="22"/>
      <c r="AB169" s="24"/>
      <c r="AC169" s="22"/>
      <c r="AD169" s="24"/>
      <c r="AE169" s="22"/>
      <c r="AF169" s="24"/>
      <c r="AG169" s="22"/>
      <c r="AH169" s="24"/>
      <c r="AI169" s="22"/>
      <c r="AJ169" s="24"/>
      <c r="AK169" s="22"/>
      <c r="AL169" s="24"/>
      <c r="AM169" s="22"/>
      <c r="AN169" s="24"/>
      <c r="AO169" s="22"/>
      <c r="AP169" s="24"/>
      <c r="AQ169" s="22"/>
      <c r="AR169" s="24"/>
      <c r="AS169" s="22"/>
      <c r="AT169" s="24"/>
      <c r="AU169" s="22"/>
    </row>
    <row r="170" spans="1:47" x14ac:dyDescent="0.25">
      <c r="A170" s="5" t="s">
        <v>294</v>
      </c>
      <c r="B170" s="8">
        <v>999026329</v>
      </c>
      <c r="C170" s="4" t="s">
        <v>311</v>
      </c>
      <c r="D170" s="26"/>
      <c r="E170" s="47"/>
      <c r="F170" s="48"/>
      <c r="G170" s="28">
        <f t="shared" si="11"/>
        <v>2</v>
      </c>
      <c r="H170" s="21">
        <v>43578</v>
      </c>
      <c r="I170" s="18">
        <v>2</v>
      </c>
      <c r="J170" s="24"/>
      <c r="K170" s="22"/>
      <c r="L170" s="24"/>
      <c r="M170" s="22"/>
      <c r="N170" s="24"/>
      <c r="O170" s="22"/>
      <c r="P170" s="24"/>
      <c r="Q170" s="22"/>
      <c r="R170" s="21"/>
      <c r="S170" s="23"/>
      <c r="T170" s="24"/>
      <c r="U170" s="22"/>
      <c r="V170" s="24"/>
      <c r="W170" s="22"/>
      <c r="X170" s="24"/>
      <c r="Y170" s="22"/>
      <c r="Z170" s="24"/>
      <c r="AA170" s="22"/>
      <c r="AB170" s="24"/>
      <c r="AC170" s="22"/>
      <c r="AD170" s="24"/>
      <c r="AE170" s="22"/>
      <c r="AF170" s="24"/>
      <c r="AG170" s="22"/>
      <c r="AH170" s="24"/>
      <c r="AI170" s="22"/>
      <c r="AJ170" s="24"/>
      <c r="AK170" s="22"/>
      <c r="AL170" s="24"/>
      <c r="AM170" s="22"/>
      <c r="AN170" s="24"/>
      <c r="AO170" s="22"/>
      <c r="AP170" s="24"/>
      <c r="AQ170" s="22"/>
      <c r="AR170" s="24"/>
      <c r="AS170" s="22"/>
      <c r="AT170" s="24"/>
      <c r="AU170" s="22"/>
    </row>
    <row r="171" spans="1:47" x14ac:dyDescent="0.25">
      <c r="A171" s="5" t="s">
        <v>294</v>
      </c>
      <c r="B171" s="8">
        <v>999026419</v>
      </c>
      <c r="C171" s="4" t="s">
        <v>312</v>
      </c>
      <c r="D171" s="26"/>
      <c r="E171" s="47"/>
      <c r="F171" s="48"/>
      <c r="G171" s="28">
        <f t="shared" si="11"/>
        <v>1</v>
      </c>
      <c r="H171" s="21">
        <v>43578</v>
      </c>
      <c r="I171" s="18">
        <v>1</v>
      </c>
      <c r="J171" s="24"/>
      <c r="K171" s="22"/>
      <c r="L171" s="24"/>
      <c r="M171" s="22"/>
      <c r="N171" s="24"/>
      <c r="O171" s="22"/>
      <c r="P171" s="24"/>
      <c r="Q171" s="22"/>
      <c r="R171" s="21"/>
      <c r="S171" s="23"/>
      <c r="T171" s="24"/>
      <c r="U171" s="22"/>
      <c r="V171" s="24"/>
      <c r="W171" s="22"/>
      <c r="X171" s="24"/>
      <c r="Y171" s="22"/>
      <c r="Z171" s="24"/>
      <c r="AA171" s="22"/>
      <c r="AB171" s="24"/>
      <c r="AC171" s="22"/>
      <c r="AD171" s="24"/>
      <c r="AE171" s="22"/>
      <c r="AF171" s="24"/>
      <c r="AG171" s="22"/>
      <c r="AH171" s="24"/>
      <c r="AI171" s="22"/>
      <c r="AJ171" s="24"/>
      <c r="AK171" s="22"/>
      <c r="AL171" s="24"/>
      <c r="AM171" s="22"/>
      <c r="AN171" s="24"/>
      <c r="AO171" s="22"/>
      <c r="AP171" s="24"/>
      <c r="AQ171" s="22"/>
      <c r="AR171" s="24"/>
      <c r="AS171" s="22"/>
      <c r="AT171" s="24"/>
      <c r="AU171" s="22"/>
    </row>
    <row r="172" spans="1:47" x14ac:dyDescent="0.25">
      <c r="A172" s="5" t="s">
        <v>294</v>
      </c>
      <c r="B172" s="8">
        <v>888004188</v>
      </c>
      <c r="C172" s="4" t="s">
        <v>313</v>
      </c>
      <c r="D172" s="26"/>
      <c r="E172" s="47"/>
      <c r="F172" s="48"/>
      <c r="G172" s="28">
        <f t="shared" si="11"/>
        <v>1</v>
      </c>
      <c r="H172" s="21">
        <v>43578</v>
      </c>
      <c r="I172" s="18">
        <v>1</v>
      </c>
      <c r="J172" s="24"/>
      <c r="K172" s="22"/>
      <c r="L172" s="24"/>
      <c r="M172" s="22"/>
      <c r="N172" s="24"/>
      <c r="O172" s="22"/>
      <c r="P172" s="24"/>
      <c r="Q172" s="22"/>
      <c r="R172" s="21"/>
      <c r="S172" s="23"/>
      <c r="T172" s="24"/>
      <c r="U172" s="22"/>
      <c r="V172" s="24"/>
      <c r="W172" s="22"/>
      <c r="X172" s="24"/>
      <c r="Y172" s="22"/>
      <c r="Z172" s="24"/>
      <c r="AA172" s="22"/>
      <c r="AB172" s="24"/>
      <c r="AC172" s="22"/>
      <c r="AD172" s="24"/>
      <c r="AE172" s="22"/>
      <c r="AF172" s="24"/>
      <c r="AG172" s="22"/>
      <c r="AH172" s="24"/>
      <c r="AI172" s="22"/>
      <c r="AJ172" s="24"/>
      <c r="AK172" s="22"/>
      <c r="AL172" s="24"/>
      <c r="AM172" s="22"/>
      <c r="AN172" s="24"/>
      <c r="AO172" s="22"/>
      <c r="AP172" s="24"/>
      <c r="AQ172" s="22"/>
      <c r="AR172" s="24"/>
      <c r="AS172" s="22"/>
      <c r="AT172" s="24"/>
      <c r="AU172" s="22"/>
    </row>
    <row r="173" spans="1:47" x14ac:dyDescent="0.25">
      <c r="A173" s="5" t="s">
        <v>84</v>
      </c>
      <c r="B173" s="8" t="s">
        <v>315</v>
      </c>
      <c r="C173" s="4" t="s">
        <v>139</v>
      </c>
      <c r="D173" s="26" t="s">
        <v>316</v>
      </c>
      <c r="E173" s="47"/>
      <c r="F173" s="48"/>
      <c r="G173" s="28">
        <f t="shared" si="11"/>
        <v>1</v>
      </c>
      <c r="H173" s="21">
        <v>43619</v>
      </c>
      <c r="I173" s="18">
        <v>1</v>
      </c>
      <c r="J173" s="24"/>
      <c r="K173" s="22"/>
      <c r="L173" s="24"/>
      <c r="M173" s="22"/>
      <c r="N173" s="24"/>
      <c r="O173" s="22"/>
      <c r="P173" s="24"/>
      <c r="Q173" s="22"/>
      <c r="R173" s="21"/>
      <c r="S173" s="23"/>
      <c r="T173" s="24"/>
      <c r="U173" s="22"/>
      <c r="V173" s="24"/>
      <c r="W173" s="22"/>
      <c r="X173" s="24"/>
      <c r="Y173" s="22"/>
      <c r="Z173" s="24"/>
      <c r="AA173" s="22"/>
      <c r="AB173" s="24"/>
      <c r="AC173" s="22"/>
      <c r="AD173" s="24"/>
      <c r="AE173" s="22"/>
      <c r="AF173" s="24"/>
      <c r="AG173" s="22"/>
      <c r="AH173" s="24"/>
      <c r="AI173" s="22"/>
      <c r="AJ173" s="24"/>
      <c r="AK173" s="22"/>
      <c r="AL173" s="24"/>
      <c r="AM173" s="22"/>
      <c r="AN173" s="24"/>
      <c r="AO173" s="22"/>
      <c r="AP173" s="24"/>
      <c r="AQ173" s="22"/>
      <c r="AR173" s="24"/>
      <c r="AS173" s="22"/>
      <c r="AT173" s="24"/>
      <c r="AU173" s="22"/>
    </row>
    <row r="174" spans="1:47" x14ac:dyDescent="0.25">
      <c r="A174" s="5" t="s">
        <v>84</v>
      </c>
      <c r="B174" s="8" t="s">
        <v>317</v>
      </c>
      <c r="C174" s="4" t="s">
        <v>318</v>
      </c>
      <c r="D174" s="26"/>
      <c r="E174" s="47"/>
      <c r="F174" s="48"/>
      <c r="G174" s="28">
        <f t="shared" si="11"/>
        <v>1</v>
      </c>
      <c r="H174" s="21">
        <v>43619</v>
      </c>
      <c r="I174" s="18">
        <v>1</v>
      </c>
      <c r="J174" s="24"/>
      <c r="K174" s="22"/>
      <c r="L174" s="24"/>
      <c r="M174" s="22"/>
      <c r="N174" s="24"/>
      <c r="O174" s="22"/>
      <c r="P174" s="24"/>
      <c r="Q174" s="22"/>
      <c r="R174" s="21"/>
      <c r="S174" s="23"/>
      <c r="T174" s="24"/>
      <c r="U174" s="22"/>
      <c r="V174" s="24"/>
      <c r="W174" s="22"/>
      <c r="X174" s="24"/>
      <c r="Y174" s="22"/>
      <c r="Z174" s="24"/>
      <c r="AA174" s="22"/>
      <c r="AB174" s="24"/>
      <c r="AC174" s="22"/>
      <c r="AD174" s="24"/>
      <c r="AE174" s="22"/>
      <c r="AF174" s="24"/>
      <c r="AG174" s="22"/>
      <c r="AH174" s="24"/>
      <c r="AI174" s="22"/>
      <c r="AJ174" s="24"/>
      <c r="AK174" s="22"/>
      <c r="AL174" s="24"/>
      <c r="AM174" s="22"/>
      <c r="AN174" s="24"/>
      <c r="AO174" s="22"/>
      <c r="AP174" s="24"/>
      <c r="AQ174" s="22"/>
      <c r="AR174" s="24"/>
      <c r="AS174" s="22"/>
      <c r="AT174" s="24"/>
      <c r="AU174" s="22"/>
    </row>
    <row r="175" spans="1:47" x14ac:dyDescent="0.25">
      <c r="A175" s="5" t="s">
        <v>294</v>
      </c>
      <c r="B175" s="8" t="s">
        <v>320</v>
      </c>
      <c r="C175" s="4" t="s">
        <v>321</v>
      </c>
      <c r="D175" s="26"/>
      <c r="E175" s="47"/>
      <c r="F175" s="48"/>
      <c r="G175" s="28">
        <v>4</v>
      </c>
      <c r="H175" s="21">
        <v>43700</v>
      </c>
      <c r="I175" s="18">
        <v>4</v>
      </c>
      <c r="J175" s="24"/>
      <c r="K175" s="22"/>
      <c r="L175" s="24"/>
      <c r="M175" s="22"/>
      <c r="N175" s="24"/>
      <c r="O175" s="22"/>
      <c r="P175" s="24"/>
      <c r="Q175" s="22"/>
      <c r="R175" s="21"/>
      <c r="S175" s="23"/>
      <c r="T175" s="24"/>
      <c r="U175" s="22"/>
      <c r="V175" s="24"/>
      <c r="W175" s="22"/>
      <c r="X175" s="24"/>
      <c r="Y175" s="22"/>
      <c r="Z175" s="24"/>
      <c r="AA175" s="22"/>
      <c r="AB175" s="24"/>
      <c r="AC175" s="22"/>
      <c r="AD175" s="24"/>
      <c r="AE175" s="22"/>
      <c r="AF175" s="24"/>
      <c r="AG175" s="22"/>
      <c r="AH175" s="24"/>
      <c r="AI175" s="22"/>
      <c r="AJ175" s="24"/>
      <c r="AK175" s="22"/>
      <c r="AL175" s="24"/>
      <c r="AM175" s="22"/>
      <c r="AN175" s="24"/>
      <c r="AO175" s="22"/>
      <c r="AP175" s="24"/>
      <c r="AQ175" s="22"/>
      <c r="AR175" s="24"/>
      <c r="AS175" s="22"/>
      <c r="AT175" s="24"/>
      <c r="AU175" s="22"/>
    </row>
    <row r="176" spans="1:47" x14ac:dyDescent="0.25">
      <c r="A176" s="5" t="s">
        <v>85</v>
      </c>
      <c r="B176" s="8">
        <v>205000610</v>
      </c>
      <c r="C176" s="4" t="s">
        <v>324</v>
      </c>
      <c r="D176" s="26"/>
      <c r="E176" s="57"/>
      <c r="F176" s="57"/>
      <c r="G176" s="28">
        <v>1</v>
      </c>
      <c r="H176" s="21">
        <v>43767</v>
      </c>
      <c r="I176" s="18">
        <v>1</v>
      </c>
      <c r="J176" s="24"/>
      <c r="K176" s="22"/>
      <c r="L176" s="24"/>
      <c r="M176" s="22"/>
      <c r="N176" s="24"/>
      <c r="O176" s="22"/>
      <c r="P176" s="24"/>
      <c r="Q176" s="22"/>
      <c r="R176" s="21"/>
      <c r="S176" s="23"/>
      <c r="T176" s="24"/>
      <c r="U176" s="22"/>
      <c r="V176" s="24"/>
      <c r="W176" s="22"/>
      <c r="X176" s="24"/>
      <c r="Y176" s="22"/>
      <c r="Z176" s="24"/>
      <c r="AA176" s="22"/>
      <c r="AB176" s="24"/>
      <c r="AC176" s="22"/>
      <c r="AD176" s="24"/>
      <c r="AE176" s="22"/>
      <c r="AF176" s="24"/>
      <c r="AG176" s="22"/>
      <c r="AH176" s="24"/>
      <c r="AI176" s="22"/>
      <c r="AJ176" s="24"/>
      <c r="AK176" s="22"/>
      <c r="AL176" s="24"/>
      <c r="AM176" s="22"/>
      <c r="AN176" s="24"/>
      <c r="AO176" s="22"/>
      <c r="AP176" s="24"/>
      <c r="AQ176" s="22"/>
      <c r="AR176" s="24"/>
      <c r="AS176" s="22"/>
      <c r="AT176" s="24"/>
      <c r="AU176" s="22"/>
    </row>
    <row r="177" spans="1:47" s="64" customFormat="1" ht="30" x14ac:dyDescent="0.25">
      <c r="A177" s="38" t="s">
        <v>294</v>
      </c>
      <c r="B177" s="39" t="s">
        <v>325</v>
      </c>
      <c r="C177" s="60" t="s">
        <v>327</v>
      </c>
      <c r="D177" s="61"/>
      <c r="E177" s="62"/>
      <c r="F177" s="62"/>
      <c r="G177" s="52">
        <v>1</v>
      </c>
      <c r="H177" s="53">
        <v>43782</v>
      </c>
      <c r="I177" s="63">
        <v>1</v>
      </c>
      <c r="J177" s="56"/>
      <c r="K177" s="54"/>
      <c r="L177" s="56"/>
      <c r="M177" s="54"/>
      <c r="N177" s="56"/>
      <c r="O177" s="54"/>
      <c r="P177" s="56"/>
      <c r="Q177" s="54"/>
      <c r="R177" s="53"/>
      <c r="S177" s="55"/>
      <c r="T177" s="56"/>
      <c r="U177" s="54"/>
      <c r="V177" s="56"/>
      <c r="W177" s="54"/>
      <c r="X177" s="56"/>
      <c r="Y177" s="54"/>
      <c r="Z177" s="56"/>
      <c r="AA177" s="54"/>
      <c r="AB177" s="56"/>
      <c r="AC177" s="54"/>
      <c r="AD177" s="56"/>
      <c r="AE177" s="54"/>
      <c r="AF177" s="56"/>
      <c r="AG177" s="54"/>
      <c r="AH177" s="56"/>
      <c r="AI177" s="54"/>
      <c r="AJ177" s="56"/>
      <c r="AK177" s="54"/>
      <c r="AL177" s="56"/>
      <c r="AM177" s="54"/>
      <c r="AN177" s="56"/>
      <c r="AO177" s="54"/>
      <c r="AP177" s="56"/>
      <c r="AQ177" s="54"/>
      <c r="AR177" s="56"/>
      <c r="AS177" s="54"/>
      <c r="AT177" s="56"/>
      <c r="AU177" s="54"/>
    </row>
    <row r="178" spans="1:47" s="64" customFormat="1" ht="30" x14ac:dyDescent="0.25">
      <c r="A178" s="38" t="s">
        <v>294</v>
      </c>
      <c r="B178" s="39" t="s">
        <v>326</v>
      </c>
      <c r="C178" s="60" t="s">
        <v>328</v>
      </c>
      <c r="D178" s="61"/>
      <c r="E178" s="62"/>
      <c r="F178" s="62"/>
      <c r="G178" s="52">
        <v>1</v>
      </c>
      <c r="H178" s="53">
        <v>43782</v>
      </c>
      <c r="I178" s="63">
        <v>1</v>
      </c>
      <c r="J178" s="56"/>
      <c r="K178" s="54"/>
      <c r="L178" s="56"/>
      <c r="M178" s="54"/>
      <c r="N178" s="56"/>
      <c r="O178" s="54"/>
      <c r="P178" s="56"/>
      <c r="Q178" s="54"/>
      <c r="R178" s="53"/>
      <c r="S178" s="55"/>
      <c r="T178" s="56"/>
      <c r="U178" s="54"/>
      <c r="V178" s="56"/>
      <c r="W178" s="54"/>
      <c r="X178" s="56"/>
      <c r="Y178" s="54"/>
      <c r="Z178" s="56"/>
      <c r="AA178" s="54"/>
      <c r="AB178" s="56"/>
      <c r="AC178" s="54"/>
      <c r="AD178" s="56"/>
      <c r="AE178" s="54"/>
      <c r="AF178" s="56"/>
      <c r="AG178" s="54"/>
      <c r="AH178" s="56"/>
      <c r="AI178" s="54"/>
      <c r="AJ178" s="56"/>
      <c r="AK178" s="54"/>
      <c r="AL178" s="56"/>
      <c r="AM178" s="54"/>
      <c r="AN178" s="56"/>
      <c r="AO178" s="54"/>
      <c r="AP178" s="56"/>
      <c r="AQ178" s="54"/>
      <c r="AR178" s="56"/>
      <c r="AS178" s="54"/>
      <c r="AT178" s="56"/>
      <c r="AU178" s="54"/>
    </row>
    <row r="179" spans="1:47" x14ac:dyDescent="0.25">
      <c r="A179" s="5" t="s">
        <v>294</v>
      </c>
      <c r="B179" s="8">
        <v>999038140</v>
      </c>
      <c r="C179" s="4" t="s">
        <v>329</v>
      </c>
      <c r="D179" s="26"/>
      <c r="E179" s="57"/>
      <c r="F179" s="57"/>
      <c r="G179" s="28">
        <v>2</v>
      </c>
      <c r="H179" s="21"/>
      <c r="I179" s="18"/>
      <c r="J179" s="24"/>
      <c r="K179" s="22"/>
      <c r="L179" s="24"/>
      <c r="M179" s="22"/>
      <c r="N179" s="24"/>
      <c r="O179" s="22"/>
      <c r="P179" s="24"/>
      <c r="Q179" s="22"/>
      <c r="R179" s="21"/>
      <c r="S179" s="23"/>
      <c r="T179" s="24"/>
      <c r="U179" s="22"/>
      <c r="V179" s="24"/>
      <c r="W179" s="22"/>
      <c r="X179" s="24"/>
      <c r="Y179" s="22"/>
      <c r="Z179" s="24"/>
      <c r="AA179" s="22"/>
      <c r="AB179" s="24"/>
      <c r="AC179" s="22"/>
      <c r="AD179" s="24"/>
      <c r="AE179" s="22"/>
      <c r="AF179" s="24"/>
      <c r="AG179" s="22"/>
      <c r="AH179" s="24"/>
      <c r="AI179" s="22"/>
      <c r="AJ179" s="24"/>
      <c r="AK179" s="22"/>
      <c r="AL179" s="24"/>
      <c r="AM179" s="22"/>
      <c r="AN179" s="24"/>
      <c r="AO179" s="22"/>
      <c r="AP179" s="24"/>
      <c r="AQ179" s="22"/>
      <c r="AR179" s="24"/>
      <c r="AS179" s="22"/>
      <c r="AT179" s="24"/>
      <c r="AU179" s="22"/>
    </row>
    <row r="180" spans="1:47" x14ac:dyDescent="0.25">
      <c r="A180" s="5" t="s">
        <v>294</v>
      </c>
      <c r="B180" s="8" t="s">
        <v>330</v>
      </c>
      <c r="C180" s="4" t="s">
        <v>331</v>
      </c>
      <c r="D180" s="26"/>
      <c r="E180" s="57"/>
      <c r="F180" s="57"/>
      <c r="G180" s="28">
        <v>1</v>
      </c>
      <c r="H180" s="21"/>
      <c r="I180" s="18"/>
      <c r="J180" s="24"/>
      <c r="K180" s="22"/>
      <c r="L180" s="24"/>
      <c r="M180" s="22"/>
      <c r="N180" s="24"/>
      <c r="O180" s="22"/>
      <c r="P180" s="24"/>
      <c r="Q180" s="22"/>
      <c r="R180" s="21"/>
      <c r="S180" s="23"/>
      <c r="T180" s="24"/>
      <c r="U180" s="22"/>
      <c r="V180" s="24"/>
      <c r="W180" s="22"/>
      <c r="X180" s="24"/>
      <c r="Y180" s="22"/>
      <c r="Z180" s="24"/>
      <c r="AA180" s="22"/>
      <c r="AB180" s="24"/>
      <c r="AC180" s="22"/>
      <c r="AD180" s="24"/>
      <c r="AE180" s="22"/>
      <c r="AF180" s="24"/>
      <c r="AG180" s="22"/>
      <c r="AH180" s="24"/>
      <c r="AI180" s="22"/>
      <c r="AJ180" s="24"/>
      <c r="AK180" s="22"/>
      <c r="AL180" s="24"/>
      <c r="AM180" s="22"/>
      <c r="AN180" s="24"/>
      <c r="AO180" s="22"/>
      <c r="AP180" s="24"/>
      <c r="AQ180" s="22"/>
      <c r="AR180" s="24"/>
      <c r="AS180" s="22"/>
      <c r="AT180" s="24"/>
      <c r="AU180" s="22"/>
    </row>
    <row r="181" spans="1:47" x14ac:dyDescent="0.25">
      <c r="A181" s="5" t="s">
        <v>85</v>
      </c>
      <c r="B181" s="8" t="s">
        <v>332</v>
      </c>
      <c r="C181" s="4" t="s">
        <v>332</v>
      </c>
      <c r="D181" s="26"/>
      <c r="E181" s="57"/>
      <c r="F181" s="57"/>
      <c r="G181" s="28">
        <v>4</v>
      </c>
      <c r="H181" s="21"/>
      <c r="I181" s="18"/>
      <c r="J181" s="24"/>
      <c r="K181" s="22"/>
      <c r="L181" s="24"/>
      <c r="M181" s="22"/>
      <c r="N181" s="24"/>
      <c r="O181" s="22"/>
      <c r="P181" s="24"/>
      <c r="Q181" s="22"/>
      <c r="R181" s="21"/>
      <c r="S181" s="23"/>
      <c r="T181" s="24"/>
      <c r="U181" s="22"/>
      <c r="V181" s="24"/>
      <c r="W181" s="22"/>
      <c r="X181" s="24"/>
      <c r="Y181" s="22"/>
      <c r="Z181" s="24"/>
      <c r="AA181" s="22"/>
      <c r="AB181" s="24"/>
      <c r="AC181" s="22"/>
      <c r="AD181" s="24"/>
      <c r="AE181" s="22"/>
      <c r="AF181" s="24"/>
      <c r="AG181" s="22"/>
      <c r="AH181" s="24"/>
      <c r="AI181" s="22"/>
      <c r="AJ181" s="24"/>
      <c r="AK181" s="22"/>
      <c r="AL181" s="24"/>
      <c r="AM181" s="22"/>
      <c r="AN181" s="24"/>
      <c r="AO181" s="22"/>
      <c r="AP181" s="24"/>
      <c r="AQ181" s="22"/>
      <c r="AR181" s="24"/>
      <c r="AS181" s="22"/>
      <c r="AT181" s="24"/>
      <c r="AU181" s="22"/>
    </row>
  </sheetData>
  <autoFilter ref="A1:AU181" xr:uid="{33165732-921F-4B38-922B-372698C0E235}"/>
  <conditionalFormatting sqref="B1">
    <cfRule type="duplicateValues" dxfId="20" priority="18"/>
  </conditionalFormatting>
  <conditionalFormatting sqref="B2:B3">
    <cfRule type="duplicateValues" dxfId="19" priority="17"/>
  </conditionalFormatting>
  <conditionalFormatting sqref="B4">
    <cfRule type="duplicateValues" dxfId="18" priority="16"/>
  </conditionalFormatting>
  <conditionalFormatting sqref="B5">
    <cfRule type="duplicateValues" dxfId="17" priority="15"/>
  </conditionalFormatting>
  <conditionalFormatting sqref="B6">
    <cfRule type="duplicateValues" dxfId="16" priority="14"/>
  </conditionalFormatting>
  <conditionalFormatting sqref="B7:B9">
    <cfRule type="duplicateValues" dxfId="15" priority="13"/>
  </conditionalFormatting>
  <conditionalFormatting sqref="B10:B22">
    <cfRule type="duplicateValues" dxfId="14" priority="12"/>
  </conditionalFormatting>
  <conditionalFormatting sqref="B23:B51">
    <cfRule type="duplicateValues" dxfId="13" priority="11"/>
  </conditionalFormatting>
  <conditionalFormatting sqref="B52:B73">
    <cfRule type="duplicateValues" dxfId="12" priority="10"/>
  </conditionalFormatting>
  <conditionalFormatting sqref="B74:B131 B134:B157">
    <cfRule type="duplicateValues" dxfId="11" priority="9"/>
  </conditionalFormatting>
  <conditionalFormatting sqref="B132">
    <cfRule type="duplicateValues" dxfId="10" priority="8"/>
  </conditionalFormatting>
  <conditionalFormatting sqref="B133">
    <cfRule type="duplicateValues" dxfId="9" priority="7"/>
  </conditionalFormatting>
  <conditionalFormatting sqref="B158:B160">
    <cfRule type="duplicateValues" dxfId="8" priority="6"/>
  </conditionalFormatting>
  <conditionalFormatting sqref="B161:B163">
    <cfRule type="duplicateValues" dxfId="7" priority="5"/>
  </conditionalFormatting>
  <conditionalFormatting sqref="B164:B167">
    <cfRule type="duplicateValues" dxfId="6" priority="4"/>
  </conditionalFormatting>
  <conditionalFormatting sqref="B173:B175">
    <cfRule type="duplicateValues" dxfId="5" priority="3"/>
  </conditionalFormatting>
  <conditionalFormatting sqref="B168:B172">
    <cfRule type="duplicateValues" dxfId="4" priority="2"/>
  </conditionalFormatting>
  <conditionalFormatting sqref="B176:B181">
    <cfRule type="duplicateValues" dxfId="3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9ECD-92D4-47DA-8313-C0669556F0D7}">
  <dimension ref="A1:BG149"/>
  <sheetViews>
    <sheetView zoomScale="75" zoomScaleNormal="75" workbookViewId="0">
      <pane ySplit="1" topLeftCell="A80" activePane="bottomLeft" state="frozen"/>
      <selection pane="bottomLeft" activeCell="E140" sqref="E140"/>
    </sheetView>
  </sheetViews>
  <sheetFormatPr defaultRowHeight="15" x14ac:dyDescent="0.25"/>
  <cols>
    <col min="1" max="1" width="10.85546875" style="9" customWidth="1"/>
    <col min="2" max="2" width="25.85546875" bestFit="1" customWidth="1"/>
    <col min="3" max="3" width="47.28515625" customWidth="1"/>
    <col min="4" max="4" width="34.7109375" customWidth="1"/>
    <col min="5" max="5" width="18.7109375" style="45" bestFit="1" customWidth="1"/>
    <col min="6" max="6" width="9.140625" style="45" customWidth="1"/>
    <col min="7" max="7" width="10.42578125" style="9" customWidth="1"/>
    <col min="8" max="8" width="11.140625" style="9" bestFit="1" customWidth="1"/>
    <col min="9" max="9" width="9" bestFit="1" customWidth="1"/>
    <col min="10" max="10" width="11.140625" style="9" bestFit="1" customWidth="1"/>
    <col min="11" max="11" width="8.7109375" style="9" bestFit="1" customWidth="1"/>
    <col min="12" max="12" width="11.140625" style="9" bestFit="1" customWidth="1"/>
    <col min="13" max="13" width="8.7109375" style="9" bestFit="1" customWidth="1"/>
    <col min="14" max="14" width="11.140625" style="9" bestFit="1" customWidth="1"/>
    <col min="15" max="15" width="8.7109375" style="9" bestFit="1" customWidth="1"/>
    <col min="16" max="16" width="11.140625" style="9" bestFit="1" customWidth="1"/>
    <col min="17" max="17" width="8.7109375" style="9" bestFit="1" customWidth="1"/>
    <col min="18" max="18" width="11.140625" style="9" bestFit="1" customWidth="1"/>
    <col min="19" max="19" width="8.7109375" style="9" bestFit="1" customWidth="1"/>
    <col min="20" max="20" width="11.140625" style="9" bestFit="1" customWidth="1"/>
    <col min="21" max="21" width="8.7109375" style="9" bestFit="1" customWidth="1"/>
    <col min="22" max="22" width="11.140625" style="9" bestFit="1" customWidth="1"/>
    <col min="23" max="23" width="8.7109375" style="9" bestFit="1" customWidth="1"/>
    <col min="24" max="24" width="11.140625" style="9" bestFit="1" customWidth="1"/>
    <col min="25" max="25" width="8.7109375" style="9" bestFit="1" customWidth="1"/>
    <col min="26" max="26" width="11.140625" style="9" bestFit="1" customWidth="1"/>
    <col min="27" max="27" width="8.7109375" style="9" bestFit="1" customWidth="1"/>
    <col min="28" max="28" width="11.140625" style="9" bestFit="1" customWidth="1"/>
    <col min="29" max="29" width="8.7109375" style="9" bestFit="1" customWidth="1"/>
    <col min="30" max="30" width="11.140625" style="9" bestFit="1" customWidth="1"/>
    <col min="31" max="31" width="8.7109375" style="9" bestFit="1" customWidth="1"/>
    <col min="32" max="32" width="11.140625" style="9" bestFit="1" customWidth="1"/>
    <col min="33" max="33" width="8.7109375" style="9" bestFit="1" customWidth="1"/>
    <col min="34" max="34" width="11.140625" style="9" bestFit="1" customWidth="1"/>
    <col min="35" max="35" width="8.7109375" style="9" bestFit="1" customWidth="1"/>
    <col min="36" max="36" width="11.140625" style="9" bestFit="1" customWidth="1"/>
    <col min="37" max="37" width="8.7109375" style="9" bestFit="1" customWidth="1"/>
    <col min="38" max="38" width="11.140625" style="9" bestFit="1" customWidth="1"/>
    <col min="39" max="39" width="8.7109375" style="9" bestFit="1" customWidth="1"/>
    <col min="40" max="40" width="11.140625" style="9" bestFit="1" customWidth="1"/>
    <col min="41" max="41" width="8.7109375" style="9" bestFit="1" customWidth="1"/>
    <col min="42" max="42" width="11.140625" style="9" bestFit="1" customWidth="1"/>
    <col min="43" max="43" width="8.7109375" style="9" bestFit="1" customWidth="1"/>
    <col min="44" max="44" width="11.140625" style="9" bestFit="1" customWidth="1"/>
    <col min="45" max="45" width="8.7109375" style="9" bestFit="1" customWidth="1"/>
    <col min="46" max="46" width="11.140625" style="9" bestFit="1" customWidth="1"/>
    <col min="47" max="47" width="8.7109375" style="9" bestFit="1" customWidth="1"/>
    <col min="48" max="48" width="11.140625" style="9" bestFit="1" customWidth="1"/>
    <col min="49" max="49" width="8.7109375" style="9" bestFit="1" customWidth="1"/>
    <col min="50" max="50" width="11.140625" style="9" bestFit="1" customWidth="1"/>
    <col min="51" max="51" width="8.7109375" style="9" bestFit="1" customWidth="1"/>
    <col min="52" max="52" width="11.140625" style="9" bestFit="1" customWidth="1"/>
    <col min="53" max="53" width="8.7109375" style="9" bestFit="1" customWidth="1"/>
    <col min="54" max="54" width="11.140625" style="9" bestFit="1" customWidth="1"/>
    <col min="55" max="55" width="8.7109375" style="9" bestFit="1" customWidth="1"/>
    <col min="56" max="56" width="11.140625" style="9" bestFit="1" customWidth="1"/>
    <col min="57" max="57" width="8.7109375" style="9" bestFit="1" customWidth="1"/>
    <col min="58" max="58" width="11.140625" style="9" bestFit="1" customWidth="1"/>
    <col min="59" max="59" width="8.7109375" style="9" bestFit="1" customWidth="1"/>
  </cols>
  <sheetData>
    <row r="1" spans="1:59" x14ac:dyDescent="0.25">
      <c r="A1" s="13" t="s">
        <v>169</v>
      </c>
      <c r="B1" s="12" t="s">
        <v>168</v>
      </c>
      <c r="C1" s="12" t="s">
        <v>167</v>
      </c>
      <c r="D1" s="25" t="s">
        <v>5</v>
      </c>
      <c r="E1" s="42" t="s">
        <v>289</v>
      </c>
      <c r="F1" s="42" t="s">
        <v>274</v>
      </c>
      <c r="G1" s="27" t="s">
        <v>166</v>
      </c>
      <c r="H1" s="19" t="s">
        <v>165</v>
      </c>
      <c r="I1" s="29" t="s">
        <v>164</v>
      </c>
      <c r="J1" s="19" t="s">
        <v>165</v>
      </c>
      <c r="K1" s="20" t="s">
        <v>164</v>
      </c>
      <c r="L1" s="19" t="s">
        <v>165</v>
      </c>
      <c r="M1" s="20" t="s">
        <v>164</v>
      </c>
      <c r="N1" s="19" t="s">
        <v>165</v>
      </c>
      <c r="O1" s="20" t="s">
        <v>164</v>
      </c>
      <c r="P1" s="19" t="s">
        <v>165</v>
      </c>
      <c r="Q1" s="20" t="s">
        <v>164</v>
      </c>
      <c r="R1" s="19" t="s">
        <v>165</v>
      </c>
      <c r="S1" s="20" t="s">
        <v>164</v>
      </c>
      <c r="T1" s="19" t="s">
        <v>165</v>
      </c>
      <c r="U1" s="20" t="s">
        <v>164</v>
      </c>
      <c r="V1" s="19" t="s">
        <v>165</v>
      </c>
      <c r="W1" s="20" t="s">
        <v>164</v>
      </c>
      <c r="X1" s="19" t="s">
        <v>165</v>
      </c>
      <c r="Y1" s="20" t="s">
        <v>164</v>
      </c>
      <c r="Z1" s="19" t="s">
        <v>165</v>
      </c>
      <c r="AA1" s="20" t="s">
        <v>164</v>
      </c>
      <c r="AB1" s="19" t="s">
        <v>165</v>
      </c>
      <c r="AC1" s="20" t="s">
        <v>164</v>
      </c>
      <c r="AD1" s="19" t="s">
        <v>165</v>
      </c>
      <c r="AE1" s="20" t="s">
        <v>164</v>
      </c>
      <c r="AF1" s="19" t="s">
        <v>165</v>
      </c>
      <c r="AG1" s="20" t="s">
        <v>164</v>
      </c>
      <c r="AH1" s="19" t="s">
        <v>165</v>
      </c>
      <c r="AI1" s="20" t="s">
        <v>164</v>
      </c>
      <c r="AJ1" s="19" t="s">
        <v>165</v>
      </c>
      <c r="AK1" s="20" t="s">
        <v>164</v>
      </c>
      <c r="AL1" s="19" t="s">
        <v>165</v>
      </c>
      <c r="AM1" s="20" t="s">
        <v>164</v>
      </c>
      <c r="AN1" s="19" t="s">
        <v>165</v>
      </c>
      <c r="AO1" s="20" t="s">
        <v>164</v>
      </c>
      <c r="AP1" s="19" t="s">
        <v>165</v>
      </c>
      <c r="AQ1" s="20" t="s">
        <v>164</v>
      </c>
      <c r="AR1" s="19" t="s">
        <v>165</v>
      </c>
      <c r="AS1" s="20" t="s">
        <v>164</v>
      </c>
      <c r="AT1" s="19" t="s">
        <v>165</v>
      </c>
      <c r="AU1" s="20" t="s">
        <v>164</v>
      </c>
      <c r="AV1" s="19" t="s">
        <v>165</v>
      </c>
      <c r="AW1" s="20" t="s">
        <v>164</v>
      </c>
      <c r="AX1" s="19" t="s">
        <v>165</v>
      </c>
      <c r="AY1" s="20" t="s">
        <v>164</v>
      </c>
      <c r="AZ1" s="19" t="s">
        <v>165</v>
      </c>
      <c r="BA1" s="20" t="s">
        <v>164</v>
      </c>
      <c r="BB1" s="19" t="s">
        <v>165</v>
      </c>
      <c r="BC1" s="20" t="s">
        <v>164</v>
      </c>
      <c r="BD1" s="19" t="s">
        <v>165</v>
      </c>
      <c r="BE1" s="20" t="s">
        <v>164</v>
      </c>
      <c r="BF1" s="19" t="s">
        <v>165</v>
      </c>
      <c r="BG1" s="20" t="s">
        <v>164</v>
      </c>
    </row>
    <row r="2" spans="1:59" x14ac:dyDescent="0.25">
      <c r="A2" s="5" t="s">
        <v>83</v>
      </c>
      <c r="B2" s="7">
        <v>201000197</v>
      </c>
      <c r="C2" s="4" t="s">
        <v>235</v>
      </c>
      <c r="D2" s="26"/>
      <c r="E2" s="43" t="str">
        <f>IF(F2="","",G2-F2)</f>
        <v/>
      </c>
      <c r="F2" s="43"/>
      <c r="G2" s="28">
        <f>I2+K2+M2+O2+Q2+S2</f>
        <v>1</v>
      </c>
      <c r="H2" s="21">
        <v>43102</v>
      </c>
      <c r="I2" s="18">
        <v>1</v>
      </c>
      <c r="J2" s="21"/>
      <c r="K2" s="22"/>
      <c r="L2" s="21"/>
      <c r="M2" s="22"/>
      <c r="N2" s="21"/>
      <c r="O2" s="22"/>
      <c r="P2" s="21"/>
      <c r="Q2" s="22"/>
      <c r="R2" s="21"/>
      <c r="S2" s="22"/>
      <c r="T2" s="21"/>
      <c r="U2" s="22"/>
      <c r="V2" s="21"/>
      <c r="W2" s="22"/>
      <c r="X2" s="21"/>
      <c r="Y2" s="22"/>
      <c r="Z2" s="21"/>
      <c r="AA2" s="22"/>
      <c r="AB2" s="21"/>
      <c r="AC2" s="22"/>
      <c r="AD2" s="21"/>
      <c r="AE2" s="22"/>
      <c r="AF2" s="21"/>
      <c r="AG2" s="22"/>
      <c r="AH2" s="21"/>
      <c r="AI2" s="22"/>
      <c r="AJ2" s="21"/>
      <c r="AK2" s="22"/>
      <c r="AL2" s="21"/>
      <c r="AM2" s="22"/>
      <c r="AN2" s="21"/>
      <c r="AO2" s="22"/>
      <c r="AP2" s="21"/>
      <c r="AQ2" s="22"/>
      <c r="AR2" s="21"/>
      <c r="AS2" s="22"/>
      <c r="AT2" s="21"/>
      <c r="AU2" s="22"/>
      <c r="AV2" s="21"/>
      <c r="AW2" s="22"/>
      <c r="AX2" s="21"/>
      <c r="AY2" s="22"/>
      <c r="AZ2" s="21"/>
      <c r="BA2" s="22"/>
      <c r="BB2" s="21"/>
      <c r="BC2" s="22"/>
      <c r="BD2" s="21"/>
      <c r="BE2" s="22"/>
      <c r="BF2" s="21"/>
      <c r="BG2" s="22"/>
    </row>
    <row r="3" spans="1:59" x14ac:dyDescent="0.25">
      <c r="A3" s="5" t="s">
        <v>83</v>
      </c>
      <c r="B3" s="8">
        <v>201000197</v>
      </c>
      <c r="C3" s="32" t="s">
        <v>186</v>
      </c>
      <c r="D3" s="26"/>
      <c r="E3" s="43">
        <f>IF(G3-F3&gt;0,0,G3-F3)</f>
        <v>-1</v>
      </c>
      <c r="F3" s="43">
        <v>1</v>
      </c>
      <c r="G3" s="28">
        <f>I3+K3+M3+O3+Q3+S3</f>
        <v>0</v>
      </c>
      <c r="H3" s="21">
        <v>43166</v>
      </c>
      <c r="I3" s="18">
        <v>1</v>
      </c>
      <c r="J3" s="21">
        <v>43166</v>
      </c>
      <c r="K3" s="23">
        <v>-1</v>
      </c>
      <c r="L3" s="21"/>
      <c r="M3" s="22"/>
      <c r="N3" s="21"/>
      <c r="O3" s="22"/>
      <c r="P3" s="21"/>
      <c r="Q3" s="23"/>
      <c r="R3" s="24"/>
      <c r="S3" s="22"/>
      <c r="T3" s="24"/>
      <c r="U3" s="22"/>
      <c r="V3" s="24"/>
      <c r="W3" s="22"/>
      <c r="X3" s="24"/>
      <c r="Y3" s="22"/>
      <c r="Z3" s="24"/>
      <c r="AA3" s="22"/>
      <c r="AB3" s="24"/>
      <c r="AC3" s="22"/>
      <c r="AD3" s="24"/>
      <c r="AE3" s="22"/>
      <c r="AF3" s="24"/>
      <c r="AG3" s="22"/>
      <c r="AH3" s="24"/>
      <c r="AI3" s="22"/>
      <c r="AJ3" s="24"/>
      <c r="AK3" s="22"/>
      <c r="AL3" s="24"/>
      <c r="AM3" s="22"/>
      <c r="AN3" s="24"/>
      <c r="AO3" s="22"/>
      <c r="AP3" s="24"/>
      <c r="AQ3" s="22"/>
      <c r="AR3" s="24"/>
      <c r="AS3" s="22"/>
      <c r="AT3" s="24"/>
      <c r="AU3" s="22"/>
      <c r="AV3" s="24"/>
      <c r="AW3" s="22"/>
      <c r="AX3" s="24"/>
      <c r="AY3" s="22"/>
      <c r="AZ3" s="24"/>
      <c r="BA3" s="22"/>
      <c r="BB3" s="24"/>
      <c r="BC3" s="22"/>
      <c r="BD3" s="24"/>
      <c r="BE3" s="22"/>
      <c r="BF3" s="24"/>
      <c r="BG3" s="22"/>
    </row>
    <row r="4" spans="1:59" x14ac:dyDescent="0.25">
      <c r="A4" s="5" t="s">
        <v>83</v>
      </c>
      <c r="B4" s="7">
        <v>201000260</v>
      </c>
      <c r="C4" s="4" t="s">
        <v>95</v>
      </c>
      <c r="D4" s="26"/>
      <c r="E4" s="43" t="str">
        <f t="shared" ref="E4:E67" si="0">IF(F4="","",G4-F4)</f>
        <v/>
      </c>
      <c r="F4" s="43"/>
      <c r="G4" s="28">
        <f t="shared" ref="G4:G68" si="1">I4+K4+M4+O4+Q4+S4</f>
        <v>1</v>
      </c>
      <c r="H4" s="21">
        <v>43102</v>
      </c>
      <c r="I4" s="18">
        <v>1</v>
      </c>
      <c r="J4" s="21"/>
      <c r="K4" s="22"/>
      <c r="L4" s="21"/>
      <c r="M4" s="22"/>
      <c r="N4" s="21"/>
      <c r="O4" s="22"/>
      <c r="P4" s="21"/>
      <c r="Q4" s="22"/>
      <c r="R4" s="21"/>
      <c r="S4" s="22"/>
      <c r="T4" s="21"/>
      <c r="U4" s="22"/>
      <c r="V4" s="21"/>
      <c r="W4" s="22"/>
      <c r="X4" s="21"/>
      <c r="Y4" s="22"/>
      <c r="Z4" s="21"/>
      <c r="AA4" s="22"/>
      <c r="AB4" s="21"/>
      <c r="AC4" s="22"/>
      <c r="AD4" s="21"/>
      <c r="AE4" s="22"/>
      <c r="AF4" s="21"/>
      <c r="AG4" s="22"/>
      <c r="AH4" s="21"/>
      <c r="AI4" s="22"/>
      <c r="AJ4" s="21"/>
      <c r="AK4" s="22"/>
      <c r="AL4" s="21"/>
      <c r="AM4" s="22"/>
      <c r="AN4" s="21"/>
      <c r="AO4" s="22"/>
      <c r="AP4" s="21"/>
      <c r="AQ4" s="22"/>
      <c r="AR4" s="21"/>
      <c r="AS4" s="22"/>
      <c r="AT4" s="21"/>
      <c r="AU4" s="22"/>
      <c r="AV4" s="21"/>
      <c r="AW4" s="22"/>
      <c r="AX4" s="21"/>
      <c r="AY4" s="22"/>
      <c r="AZ4" s="21"/>
      <c r="BA4" s="22"/>
      <c r="BB4" s="21"/>
      <c r="BC4" s="22"/>
      <c r="BD4" s="21"/>
      <c r="BE4" s="22"/>
      <c r="BF4" s="21"/>
      <c r="BG4" s="22"/>
    </row>
    <row r="5" spans="1:59" x14ac:dyDescent="0.25">
      <c r="A5" s="5" t="s">
        <v>84</v>
      </c>
      <c r="B5" s="7">
        <v>999027699</v>
      </c>
      <c r="C5" s="4" t="s">
        <v>96</v>
      </c>
      <c r="D5" s="26"/>
      <c r="E5" s="43" t="str">
        <f t="shared" si="0"/>
        <v/>
      </c>
      <c r="F5" s="43"/>
      <c r="G5" s="28">
        <f t="shared" si="1"/>
        <v>1</v>
      </c>
      <c r="H5" s="21">
        <v>43102</v>
      </c>
      <c r="I5" s="18">
        <v>1</v>
      </c>
      <c r="J5" s="21"/>
      <c r="K5" s="22"/>
      <c r="L5" s="21"/>
      <c r="M5" s="22"/>
      <c r="N5" s="21"/>
      <c r="O5" s="22"/>
      <c r="P5" s="21"/>
      <c r="Q5" s="22"/>
      <c r="R5" s="21"/>
      <c r="S5" s="22"/>
      <c r="T5" s="21"/>
      <c r="U5" s="22"/>
      <c r="V5" s="21"/>
      <c r="W5" s="22"/>
      <c r="X5" s="21"/>
      <c r="Y5" s="22"/>
      <c r="Z5" s="21"/>
      <c r="AA5" s="22"/>
      <c r="AB5" s="21"/>
      <c r="AC5" s="22"/>
      <c r="AD5" s="21"/>
      <c r="AE5" s="22"/>
      <c r="AF5" s="21"/>
      <c r="AG5" s="22"/>
      <c r="AH5" s="21"/>
      <c r="AI5" s="22"/>
      <c r="AJ5" s="21"/>
      <c r="AK5" s="22"/>
      <c r="AL5" s="21"/>
      <c r="AM5" s="22"/>
      <c r="AN5" s="21"/>
      <c r="AO5" s="22"/>
      <c r="AP5" s="21"/>
      <c r="AQ5" s="22"/>
      <c r="AR5" s="21"/>
      <c r="AS5" s="22"/>
      <c r="AT5" s="21"/>
      <c r="AU5" s="22"/>
      <c r="AV5" s="21"/>
      <c r="AW5" s="22"/>
      <c r="AX5" s="21"/>
      <c r="AY5" s="22"/>
      <c r="AZ5" s="21"/>
      <c r="BA5" s="22"/>
      <c r="BB5" s="21"/>
      <c r="BC5" s="22"/>
      <c r="BD5" s="21"/>
      <c r="BE5" s="22"/>
      <c r="BF5" s="21"/>
      <c r="BG5" s="22"/>
    </row>
    <row r="6" spans="1:59" x14ac:dyDescent="0.25">
      <c r="A6" s="5" t="s">
        <v>81</v>
      </c>
      <c r="B6" s="7" t="s">
        <v>7</v>
      </c>
      <c r="C6" s="4" t="s">
        <v>97</v>
      </c>
      <c r="D6" s="26"/>
      <c r="E6" s="43" t="str">
        <f t="shared" si="0"/>
        <v/>
      </c>
      <c r="F6" s="43"/>
      <c r="G6" s="28">
        <f t="shared" si="1"/>
        <v>1</v>
      </c>
      <c r="H6" s="21">
        <v>43102</v>
      </c>
      <c r="I6" s="18">
        <v>1</v>
      </c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  <c r="Z6" s="21"/>
      <c r="AA6" s="22"/>
      <c r="AB6" s="21"/>
      <c r="AC6" s="22"/>
      <c r="AD6" s="21"/>
      <c r="AE6" s="22"/>
      <c r="AF6" s="21"/>
      <c r="AG6" s="22"/>
      <c r="AH6" s="21"/>
      <c r="AI6" s="22"/>
      <c r="AJ6" s="21"/>
      <c r="AK6" s="22"/>
      <c r="AL6" s="21"/>
      <c r="AM6" s="22"/>
      <c r="AN6" s="21"/>
      <c r="AO6" s="22"/>
      <c r="AP6" s="21"/>
      <c r="AQ6" s="22"/>
      <c r="AR6" s="21"/>
      <c r="AS6" s="22"/>
      <c r="AT6" s="21"/>
      <c r="AU6" s="22"/>
      <c r="AV6" s="21"/>
      <c r="AW6" s="22"/>
      <c r="AX6" s="21"/>
      <c r="AY6" s="22"/>
      <c r="AZ6" s="21"/>
      <c r="BA6" s="22"/>
      <c r="BB6" s="21"/>
      <c r="BC6" s="22"/>
      <c r="BD6" s="21"/>
      <c r="BE6" s="22"/>
      <c r="BF6" s="21"/>
      <c r="BG6" s="22"/>
    </row>
    <row r="7" spans="1:59" x14ac:dyDescent="0.25">
      <c r="A7" s="5" t="s">
        <v>85</v>
      </c>
      <c r="B7" s="7" t="s">
        <v>9</v>
      </c>
      <c r="C7" s="4" t="s">
        <v>9</v>
      </c>
      <c r="D7" s="26"/>
      <c r="E7" s="43" t="str">
        <f t="shared" si="0"/>
        <v/>
      </c>
      <c r="F7" s="43"/>
      <c r="G7" s="28">
        <f t="shared" si="1"/>
        <v>15</v>
      </c>
      <c r="H7" s="21">
        <v>43102</v>
      </c>
      <c r="I7" s="18">
        <v>15</v>
      </c>
      <c r="J7" s="21"/>
      <c r="K7" s="22"/>
      <c r="L7" s="21"/>
      <c r="M7" s="22"/>
      <c r="N7" s="21"/>
      <c r="O7" s="22"/>
      <c r="P7" s="21"/>
      <c r="Q7" s="22"/>
      <c r="R7" s="21"/>
      <c r="S7" s="22"/>
      <c r="T7" s="21"/>
      <c r="U7" s="22"/>
      <c r="V7" s="21"/>
      <c r="W7" s="22"/>
      <c r="X7" s="21"/>
      <c r="Y7" s="22"/>
      <c r="Z7" s="21"/>
      <c r="AA7" s="22"/>
      <c r="AB7" s="21"/>
      <c r="AC7" s="22"/>
      <c r="AD7" s="21"/>
      <c r="AE7" s="22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21"/>
      <c r="AS7" s="22"/>
      <c r="AT7" s="21"/>
      <c r="AU7" s="22"/>
      <c r="AV7" s="21"/>
      <c r="AW7" s="22"/>
      <c r="AX7" s="21"/>
      <c r="AY7" s="22"/>
      <c r="AZ7" s="21"/>
      <c r="BA7" s="22"/>
      <c r="BB7" s="21"/>
      <c r="BC7" s="22"/>
      <c r="BD7" s="21"/>
      <c r="BE7" s="22"/>
      <c r="BF7" s="21"/>
      <c r="BG7" s="22"/>
    </row>
    <row r="8" spans="1:59" x14ac:dyDescent="0.25">
      <c r="A8" s="5" t="s">
        <v>81</v>
      </c>
      <c r="B8" s="7" t="s">
        <v>10</v>
      </c>
      <c r="C8" s="4" t="s">
        <v>98</v>
      </c>
      <c r="D8" s="26"/>
      <c r="E8" s="43" t="str">
        <f t="shared" si="0"/>
        <v/>
      </c>
      <c r="F8" s="43"/>
      <c r="G8" s="28">
        <f t="shared" si="1"/>
        <v>5</v>
      </c>
      <c r="H8" s="21">
        <v>43102</v>
      </c>
      <c r="I8" s="18">
        <v>5</v>
      </c>
      <c r="J8" s="21"/>
      <c r="K8" s="22"/>
      <c r="L8" s="21"/>
      <c r="M8" s="22"/>
      <c r="N8" s="21"/>
      <c r="O8" s="22"/>
      <c r="P8" s="21"/>
      <c r="Q8" s="22"/>
      <c r="R8" s="21"/>
      <c r="S8" s="22"/>
      <c r="T8" s="21"/>
      <c r="U8" s="22"/>
      <c r="V8" s="21"/>
      <c r="W8" s="22"/>
      <c r="X8" s="21"/>
      <c r="Y8" s="22"/>
      <c r="Z8" s="21"/>
      <c r="AA8" s="22"/>
      <c r="AB8" s="21"/>
      <c r="AC8" s="22"/>
      <c r="AD8" s="21"/>
      <c r="AE8" s="22"/>
      <c r="AF8" s="21"/>
      <c r="AG8" s="22"/>
      <c r="AH8" s="21"/>
      <c r="AI8" s="22"/>
      <c r="AJ8" s="21"/>
      <c r="AK8" s="22"/>
      <c r="AL8" s="21"/>
      <c r="AM8" s="22"/>
      <c r="AN8" s="21"/>
      <c r="AO8" s="22"/>
      <c r="AP8" s="21"/>
      <c r="AQ8" s="22"/>
      <c r="AR8" s="21"/>
      <c r="AS8" s="22"/>
      <c r="AT8" s="21"/>
      <c r="AU8" s="22"/>
      <c r="AV8" s="21"/>
      <c r="AW8" s="22"/>
      <c r="AX8" s="21"/>
      <c r="AY8" s="22"/>
      <c r="AZ8" s="21"/>
      <c r="BA8" s="22"/>
      <c r="BB8" s="21"/>
      <c r="BC8" s="22"/>
      <c r="BD8" s="21"/>
      <c r="BE8" s="22"/>
      <c r="BF8" s="21"/>
      <c r="BG8" s="22"/>
    </row>
    <row r="9" spans="1:59" x14ac:dyDescent="0.25">
      <c r="A9" s="5" t="s">
        <v>86</v>
      </c>
      <c r="B9" s="7" t="s">
        <v>11</v>
      </c>
      <c r="C9" s="4" t="s">
        <v>99</v>
      </c>
      <c r="D9" s="26"/>
      <c r="E9" s="43" t="str">
        <f t="shared" si="0"/>
        <v/>
      </c>
      <c r="F9" s="43"/>
      <c r="G9" s="28">
        <f t="shared" si="1"/>
        <v>3</v>
      </c>
      <c r="H9" s="21">
        <v>43102</v>
      </c>
      <c r="I9" s="18">
        <v>3</v>
      </c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  <c r="AG9" s="22"/>
      <c r="AH9" s="21"/>
      <c r="AI9" s="22"/>
      <c r="AJ9" s="21"/>
      <c r="AK9" s="22"/>
      <c r="AL9" s="21"/>
      <c r="AM9" s="22"/>
      <c r="AN9" s="21"/>
      <c r="AO9" s="22"/>
      <c r="AP9" s="21"/>
      <c r="AQ9" s="22"/>
      <c r="AR9" s="21"/>
      <c r="AS9" s="22"/>
      <c r="AT9" s="21"/>
      <c r="AU9" s="22"/>
      <c r="AV9" s="21"/>
      <c r="AW9" s="22"/>
      <c r="AX9" s="21"/>
      <c r="AY9" s="22"/>
      <c r="AZ9" s="21"/>
      <c r="BA9" s="22"/>
      <c r="BB9" s="21"/>
      <c r="BC9" s="22"/>
      <c r="BD9" s="21"/>
      <c r="BE9" s="22"/>
      <c r="BF9" s="21"/>
      <c r="BG9" s="22"/>
    </row>
    <row r="10" spans="1:59" x14ac:dyDescent="0.25">
      <c r="A10" s="5" t="s">
        <v>86</v>
      </c>
      <c r="B10" s="7" t="s">
        <v>13</v>
      </c>
      <c r="C10" s="4" t="s">
        <v>100</v>
      </c>
      <c r="D10" s="26"/>
      <c r="E10" s="43" t="str">
        <f t="shared" si="0"/>
        <v/>
      </c>
      <c r="F10" s="43"/>
      <c r="G10" s="28">
        <f t="shared" si="1"/>
        <v>3</v>
      </c>
      <c r="H10" s="21">
        <v>43102</v>
      </c>
      <c r="I10" s="18">
        <v>3</v>
      </c>
      <c r="J10" s="21"/>
      <c r="K10" s="22"/>
      <c r="L10" s="21"/>
      <c r="M10" s="22"/>
      <c r="N10" s="21"/>
      <c r="O10" s="22"/>
      <c r="P10" s="21"/>
      <c r="Q10" s="22"/>
      <c r="R10" s="21"/>
      <c r="S10" s="22"/>
      <c r="T10" s="21"/>
      <c r="U10" s="22"/>
      <c r="V10" s="21"/>
      <c r="W10" s="22"/>
      <c r="X10" s="21"/>
      <c r="Y10" s="22"/>
      <c r="Z10" s="21"/>
      <c r="AA10" s="22"/>
      <c r="AB10" s="21"/>
      <c r="AC10" s="22"/>
      <c r="AD10" s="21"/>
      <c r="AE10" s="22"/>
      <c r="AF10" s="21"/>
      <c r="AG10" s="22"/>
      <c r="AH10" s="21"/>
      <c r="AI10" s="22"/>
      <c r="AJ10" s="21"/>
      <c r="AK10" s="22"/>
      <c r="AL10" s="21"/>
      <c r="AM10" s="22"/>
      <c r="AN10" s="21"/>
      <c r="AO10" s="22"/>
      <c r="AP10" s="21"/>
      <c r="AQ10" s="22"/>
      <c r="AR10" s="21"/>
      <c r="AS10" s="22"/>
      <c r="AT10" s="21"/>
      <c r="AU10" s="22"/>
      <c r="AV10" s="21"/>
      <c r="AW10" s="22"/>
      <c r="AX10" s="21"/>
      <c r="AY10" s="22"/>
      <c r="AZ10" s="21"/>
      <c r="BA10" s="22"/>
      <c r="BB10" s="21"/>
      <c r="BC10" s="22"/>
      <c r="BD10" s="21"/>
      <c r="BE10" s="22"/>
      <c r="BF10" s="21"/>
      <c r="BG10" s="22"/>
    </row>
    <row r="11" spans="1:59" x14ac:dyDescent="0.25">
      <c r="A11" s="5" t="s">
        <v>87</v>
      </c>
      <c r="B11" s="7">
        <v>441001128</v>
      </c>
      <c r="C11" s="4" t="s">
        <v>101</v>
      </c>
      <c r="D11" s="26"/>
      <c r="E11" s="43" t="str">
        <f t="shared" si="0"/>
        <v/>
      </c>
      <c r="F11" s="43"/>
      <c r="G11" s="28">
        <f t="shared" si="1"/>
        <v>3</v>
      </c>
      <c r="H11" s="21">
        <v>43102</v>
      </c>
      <c r="I11" s="18">
        <v>3</v>
      </c>
      <c r="J11" s="21"/>
      <c r="K11" s="22"/>
      <c r="L11" s="21"/>
      <c r="M11" s="22"/>
      <c r="N11" s="21"/>
      <c r="O11" s="22"/>
      <c r="P11" s="21"/>
      <c r="Q11" s="22"/>
      <c r="R11" s="21"/>
      <c r="S11" s="22"/>
      <c r="T11" s="21"/>
      <c r="U11" s="22"/>
      <c r="V11" s="21"/>
      <c r="W11" s="22"/>
      <c r="X11" s="21"/>
      <c r="Y11" s="22"/>
      <c r="Z11" s="21"/>
      <c r="AA11" s="22"/>
      <c r="AB11" s="21"/>
      <c r="AC11" s="22"/>
      <c r="AD11" s="21"/>
      <c r="AE11" s="22"/>
      <c r="AF11" s="21"/>
      <c r="AG11" s="22"/>
      <c r="AH11" s="21"/>
      <c r="AI11" s="22"/>
      <c r="AJ11" s="21"/>
      <c r="AK11" s="22"/>
      <c r="AL11" s="21"/>
      <c r="AM11" s="22"/>
      <c r="AN11" s="21"/>
      <c r="AO11" s="22"/>
      <c r="AP11" s="21"/>
      <c r="AQ11" s="22"/>
      <c r="AR11" s="21"/>
      <c r="AS11" s="22"/>
      <c r="AT11" s="21"/>
      <c r="AU11" s="22"/>
      <c r="AV11" s="21"/>
      <c r="AW11" s="22"/>
      <c r="AX11" s="21"/>
      <c r="AY11" s="22"/>
      <c r="AZ11" s="21"/>
      <c r="BA11" s="22"/>
      <c r="BB11" s="21"/>
      <c r="BC11" s="22"/>
      <c r="BD11" s="21"/>
      <c r="BE11" s="22"/>
      <c r="BF11" s="21"/>
      <c r="BG11" s="22"/>
    </row>
    <row r="12" spans="1:59" x14ac:dyDescent="0.25">
      <c r="A12" s="5" t="s">
        <v>81</v>
      </c>
      <c r="B12" s="7" t="s">
        <v>14</v>
      </c>
      <c r="C12" s="4" t="s">
        <v>102</v>
      </c>
      <c r="D12" s="26"/>
      <c r="E12" s="43" t="str">
        <f t="shared" si="0"/>
        <v/>
      </c>
      <c r="F12" s="43"/>
      <c r="G12" s="28">
        <f t="shared" si="1"/>
        <v>1</v>
      </c>
      <c r="H12" s="21">
        <v>43102</v>
      </c>
      <c r="I12" s="18">
        <v>1</v>
      </c>
      <c r="J12" s="21"/>
      <c r="K12" s="22"/>
      <c r="L12" s="21"/>
      <c r="M12" s="22"/>
      <c r="N12" s="21"/>
      <c r="O12" s="22"/>
      <c r="P12" s="21"/>
      <c r="Q12" s="22"/>
      <c r="R12" s="21"/>
      <c r="S12" s="22"/>
      <c r="T12" s="21"/>
      <c r="U12" s="22"/>
      <c r="V12" s="21"/>
      <c r="W12" s="22"/>
      <c r="X12" s="21"/>
      <c r="Y12" s="22"/>
      <c r="Z12" s="21"/>
      <c r="AA12" s="22"/>
      <c r="AB12" s="21"/>
      <c r="AC12" s="22"/>
      <c r="AD12" s="21"/>
      <c r="AE12" s="22"/>
      <c r="AF12" s="21"/>
      <c r="AG12" s="22"/>
      <c r="AH12" s="21"/>
      <c r="AI12" s="22"/>
      <c r="AJ12" s="21"/>
      <c r="AK12" s="22"/>
      <c r="AL12" s="21"/>
      <c r="AM12" s="22"/>
      <c r="AN12" s="21"/>
      <c r="AO12" s="22"/>
      <c r="AP12" s="21"/>
      <c r="AQ12" s="22"/>
      <c r="AR12" s="21"/>
      <c r="AS12" s="22"/>
      <c r="AT12" s="21"/>
      <c r="AU12" s="22"/>
      <c r="AV12" s="21"/>
      <c r="AW12" s="22"/>
      <c r="AX12" s="21"/>
      <c r="AY12" s="22"/>
      <c r="AZ12" s="21"/>
      <c r="BA12" s="22"/>
      <c r="BB12" s="21"/>
      <c r="BC12" s="22"/>
      <c r="BD12" s="21"/>
      <c r="BE12" s="22"/>
      <c r="BF12" s="21"/>
      <c r="BG12" s="22"/>
    </row>
    <row r="13" spans="1:59" x14ac:dyDescent="0.25">
      <c r="A13" s="5" t="s">
        <v>81</v>
      </c>
      <c r="B13" s="7" t="s">
        <v>15</v>
      </c>
      <c r="C13" s="4" t="s">
        <v>103</v>
      </c>
      <c r="D13" s="26"/>
      <c r="E13" s="43" t="str">
        <f t="shared" si="0"/>
        <v/>
      </c>
      <c r="F13" s="43"/>
      <c r="G13" s="28">
        <f t="shared" si="1"/>
        <v>4</v>
      </c>
      <c r="H13" s="21">
        <v>43102</v>
      </c>
      <c r="I13" s="18">
        <v>4</v>
      </c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1"/>
      <c r="AS13" s="22"/>
      <c r="AT13" s="21"/>
      <c r="AU13" s="22"/>
      <c r="AV13" s="21"/>
      <c r="AW13" s="22"/>
      <c r="AX13" s="21"/>
      <c r="AY13" s="22"/>
      <c r="AZ13" s="21"/>
      <c r="BA13" s="22"/>
      <c r="BB13" s="21"/>
      <c r="BC13" s="22"/>
      <c r="BD13" s="21"/>
      <c r="BE13" s="22"/>
      <c r="BF13" s="21"/>
      <c r="BG13" s="22"/>
    </row>
    <row r="14" spans="1:59" x14ac:dyDescent="0.25">
      <c r="A14" s="5" t="s">
        <v>81</v>
      </c>
      <c r="B14" s="7">
        <v>700001722</v>
      </c>
      <c r="C14" s="4" t="s">
        <v>104</v>
      </c>
      <c r="D14" s="26"/>
      <c r="E14" s="43" t="str">
        <f t="shared" si="0"/>
        <v/>
      </c>
      <c r="F14" s="43"/>
      <c r="G14" s="28">
        <f t="shared" si="1"/>
        <v>1</v>
      </c>
      <c r="H14" s="21">
        <v>43102</v>
      </c>
      <c r="I14" s="18">
        <v>1</v>
      </c>
      <c r="J14" s="21"/>
      <c r="K14" s="22"/>
      <c r="L14" s="21"/>
      <c r="M14" s="22"/>
      <c r="N14" s="21"/>
      <c r="O14" s="22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22"/>
      <c r="AB14" s="21"/>
      <c r="AC14" s="22"/>
      <c r="AD14" s="21"/>
      <c r="AE14" s="22"/>
      <c r="AF14" s="21"/>
      <c r="AG14" s="22"/>
      <c r="AH14" s="21"/>
      <c r="AI14" s="22"/>
      <c r="AJ14" s="21"/>
      <c r="AK14" s="22"/>
      <c r="AL14" s="21"/>
      <c r="AM14" s="22"/>
      <c r="AN14" s="21"/>
      <c r="AO14" s="22"/>
      <c r="AP14" s="21"/>
      <c r="AQ14" s="22"/>
      <c r="AR14" s="21"/>
      <c r="AS14" s="22"/>
      <c r="AT14" s="21"/>
      <c r="AU14" s="22"/>
      <c r="AV14" s="21"/>
      <c r="AW14" s="22"/>
      <c r="AX14" s="21"/>
      <c r="AY14" s="22"/>
      <c r="AZ14" s="21"/>
      <c r="BA14" s="22"/>
      <c r="BB14" s="21"/>
      <c r="BC14" s="22"/>
      <c r="BD14" s="21"/>
      <c r="BE14" s="22"/>
      <c r="BF14" s="21"/>
      <c r="BG14" s="22"/>
    </row>
    <row r="15" spans="1:59" x14ac:dyDescent="0.25">
      <c r="A15" s="5" t="s">
        <v>81</v>
      </c>
      <c r="B15" s="7" t="s">
        <v>17</v>
      </c>
      <c r="C15" s="4" t="s">
        <v>105</v>
      </c>
      <c r="D15" s="26"/>
      <c r="E15" s="43" t="str">
        <f t="shared" si="0"/>
        <v/>
      </c>
      <c r="F15" s="43"/>
      <c r="G15" s="28">
        <f t="shared" si="1"/>
        <v>3</v>
      </c>
      <c r="H15" s="21">
        <v>43102</v>
      </c>
      <c r="I15" s="18">
        <v>3</v>
      </c>
      <c r="J15" s="21"/>
      <c r="K15" s="22"/>
      <c r="L15" s="21"/>
      <c r="M15" s="22"/>
      <c r="N15" s="21"/>
      <c r="O15" s="22"/>
      <c r="P15" s="21"/>
      <c r="Q15" s="22"/>
      <c r="R15" s="21"/>
      <c r="S15" s="22"/>
      <c r="T15" s="21"/>
      <c r="U15" s="22"/>
      <c r="V15" s="21"/>
      <c r="W15" s="22"/>
      <c r="X15" s="21"/>
      <c r="Y15" s="22"/>
      <c r="Z15" s="21"/>
      <c r="AA15" s="22"/>
      <c r="AB15" s="21"/>
      <c r="AC15" s="22"/>
      <c r="AD15" s="21"/>
      <c r="AE15" s="22"/>
      <c r="AF15" s="21"/>
      <c r="AG15" s="22"/>
      <c r="AH15" s="21"/>
      <c r="AI15" s="22"/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21"/>
      <c r="AU15" s="22"/>
      <c r="AV15" s="21"/>
      <c r="AW15" s="22"/>
      <c r="AX15" s="21"/>
      <c r="AY15" s="22"/>
      <c r="AZ15" s="21"/>
      <c r="BA15" s="22"/>
      <c r="BB15" s="21"/>
      <c r="BC15" s="22"/>
      <c r="BD15" s="21"/>
      <c r="BE15" s="22"/>
      <c r="BF15" s="21"/>
      <c r="BG15" s="22"/>
    </row>
    <row r="16" spans="1:59" x14ac:dyDescent="0.25">
      <c r="A16" s="5" t="s">
        <v>81</v>
      </c>
      <c r="B16" s="7" t="s">
        <v>18</v>
      </c>
      <c r="C16" s="4" t="s">
        <v>106</v>
      </c>
      <c r="D16" s="26"/>
      <c r="E16" s="43" t="str">
        <f t="shared" si="0"/>
        <v/>
      </c>
      <c r="F16" s="43"/>
      <c r="G16" s="28">
        <f t="shared" si="1"/>
        <v>1</v>
      </c>
      <c r="H16" s="21">
        <v>43102</v>
      </c>
      <c r="I16" s="18">
        <v>1</v>
      </c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  <c r="AF16" s="21"/>
      <c r="AG16" s="22"/>
      <c r="AH16" s="21"/>
      <c r="AI16" s="22"/>
      <c r="AJ16" s="21"/>
      <c r="AK16" s="22"/>
      <c r="AL16" s="21"/>
      <c r="AM16" s="22"/>
      <c r="AN16" s="21"/>
      <c r="AO16" s="22"/>
      <c r="AP16" s="21"/>
      <c r="AQ16" s="22"/>
      <c r="AR16" s="21"/>
      <c r="AS16" s="22"/>
      <c r="AT16" s="21"/>
      <c r="AU16" s="22"/>
      <c r="AV16" s="21"/>
      <c r="AW16" s="22"/>
      <c r="AX16" s="21"/>
      <c r="AY16" s="22"/>
      <c r="AZ16" s="21"/>
      <c r="BA16" s="22"/>
      <c r="BB16" s="21"/>
      <c r="BC16" s="22"/>
      <c r="BD16" s="21"/>
      <c r="BE16" s="22"/>
      <c r="BF16" s="21"/>
      <c r="BG16" s="22"/>
    </row>
    <row r="17" spans="1:59" x14ac:dyDescent="0.25">
      <c r="A17" s="5" t="s">
        <v>84</v>
      </c>
      <c r="B17" s="7" t="s">
        <v>19</v>
      </c>
      <c r="C17" s="4" t="s">
        <v>107</v>
      </c>
      <c r="D17" s="26"/>
      <c r="E17" s="43" t="str">
        <f t="shared" si="0"/>
        <v/>
      </c>
      <c r="F17" s="43"/>
      <c r="G17" s="28">
        <f t="shared" si="1"/>
        <v>5</v>
      </c>
      <c r="H17" s="21">
        <v>43102</v>
      </c>
      <c r="I17" s="18">
        <v>6</v>
      </c>
      <c r="J17" s="21">
        <v>43248</v>
      </c>
      <c r="K17" s="23">
        <v>-1</v>
      </c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</row>
    <row r="18" spans="1:59" x14ac:dyDescent="0.25">
      <c r="A18" s="5" t="s">
        <v>85</v>
      </c>
      <c r="B18" s="7">
        <v>430001208</v>
      </c>
      <c r="C18" s="4" t="s">
        <v>108</v>
      </c>
      <c r="D18" s="26"/>
      <c r="E18" s="43" t="str">
        <f t="shared" si="0"/>
        <v/>
      </c>
      <c r="F18" s="43"/>
      <c r="G18" s="28">
        <f t="shared" si="1"/>
        <v>8</v>
      </c>
      <c r="H18" s="21">
        <v>43102</v>
      </c>
      <c r="I18" s="18">
        <v>8</v>
      </c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1"/>
      <c r="AS18" s="22"/>
      <c r="AT18" s="21"/>
      <c r="AU18" s="22"/>
      <c r="AV18" s="21"/>
      <c r="AW18" s="22"/>
      <c r="AX18" s="21"/>
      <c r="AY18" s="22"/>
      <c r="AZ18" s="21"/>
      <c r="BA18" s="22"/>
      <c r="BB18" s="21"/>
      <c r="BC18" s="22"/>
      <c r="BD18" s="21"/>
      <c r="BE18" s="22"/>
      <c r="BF18" s="21"/>
      <c r="BG18" s="22"/>
    </row>
    <row r="19" spans="1:59" x14ac:dyDescent="0.25">
      <c r="A19" s="5" t="s">
        <v>84</v>
      </c>
      <c r="B19" s="7">
        <v>999027952</v>
      </c>
      <c r="C19" s="4" t="s">
        <v>109</v>
      </c>
      <c r="D19" s="26"/>
      <c r="E19" s="43" t="str">
        <f t="shared" si="0"/>
        <v/>
      </c>
      <c r="F19" s="43"/>
      <c r="G19" s="28">
        <f t="shared" si="1"/>
        <v>2</v>
      </c>
      <c r="H19" s="21">
        <v>43102</v>
      </c>
      <c r="I19" s="18">
        <v>2</v>
      </c>
      <c r="J19" s="21"/>
      <c r="K19" s="22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2"/>
      <c r="AN19" s="21"/>
      <c r="AO19" s="22"/>
      <c r="AP19" s="21"/>
      <c r="AQ19" s="22"/>
      <c r="AR19" s="21"/>
      <c r="AS19" s="22"/>
      <c r="AT19" s="21"/>
      <c r="AU19" s="22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21"/>
      <c r="BG19" s="22"/>
    </row>
    <row r="20" spans="1:59" x14ac:dyDescent="0.25">
      <c r="A20" s="5" t="s">
        <v>85</v>
      </c>
      <c r="B20" s="7" t="s">
        <v>22</v>
      </c>
      <c r="C20" s="4" t="s">
        <v>110</v>
      </c>
      <c r="D20" s="26"/>
      <c r="E20" s="43" t="str">
        <f t="shared" si="0"/>
        <v/>
      </c>
      <c r="F20" s="43"/>
      <c r="G20" s="28">
        <f t="shared" si="1"/>
        <v>7</v>
      </c>
      <c r="H20" s="21">
        <v>43102</v>
      </c>
      <c r="I20" s="18">
        <v>7</v>
      </c>
      <c r="J20" s="21"/>
      <c r="K20" s="22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2"/>
      <c r="AN20" s="21"/>
      <c r="AO20" s="22"/>
      <c r="AP20" s="21"/>
      <c r="AQ20" s="22"/>
      <c r="AR20" s="21"/>
      <c r="AS20" s="22"/>
      <c r="AT20" s="21"/>
      <c r="AU20" s="22"/>
      <c r="AV20" s="21"/>
      <c r="AW20" s="22"/>
      <c r="AX20" s="21"/>
      <c r="AY20" s="22"/>
      <c r="AZ20" s="21"/>
      <c r="BA20" s="22"/>
      <c r="BB20" s="21"/>
      <c r="BC20" s="22"/>
      <c r="BD20" s="21"/>
      <c r="BE20" s="22"/>
      <c r="BF20" s="21"/>
      <c r="BG20" s="22"/>
    </row>
    <row r="21" spans="1:59" x14ac:dyDescent="0.25">
      <c r="A21" s="5" t="s">
        <v>85</v>
      </c>
      <c r="B21" s="7" t="s">
        <v>23</v>
      </c>
      <c r="C21" s="4" t="s">
        <v>111</v>
      </c>
      <c r="D21" s="26"/>
      <c r="E21" s="43" t="str">
        <f t="shared" si="0"/>
        <v/>
      </c>
      <c r="F21" s="43"/>
      <c r="G21" s="28">
        <f t="shared" si="1"/>
        <v>7</v>
      </c>
      <c r="H21" s="21">
        <v>43102</v>
      </c>
      <c r="I21" s="18">
        <v>7</v>
      </c>
      <c r="J21" s="21"/>
      <c r="K21" s="22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2"/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21"/>
      <c r="BG21" s="22"/>
    </row>
    <row r="22" spans="1:59" x14ac:dyDescent="0.25">
      <c r="A22" s="5" t="s">
        <v>84</v>
      </c>
      <c r="B22" s="7" t="s">
        <v>24</v>
      </c>
      <c r="C22" s="4" t="s">
        <v>112</v>
      </c>
      <c r="D22" s="26"/>
      <c r="E22" s="43" t="str">
        <f t="shared" si="0"/>
        <v/>
      </c>
      <c r="F22" s="43"/>
      <c r="G22" s="28">
        <f t="shared" si="1"/>
        <v>4</v>
      </c>
      <c r="H22" s="21">
        <v>43102</v>
      </c>
      <c r="I22" s="18">
        <v>4</v>
      </c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2"/>
      <c r="AN22" s="21"/>
      <c r="AO22" s="22"/>
      <c r="AP22" s="21"/>
      <c r="AQ22" s="22"/>
      <c r="AR22" s="21"/>
      <c r="AS22" s="22"/>
      <c r="AT22" s="21"/>
      <c r="AU22" s="22"/>
      <c r="AV22" s="21"/>
      <c r="AW22" s="22"/>
      <c r="AX22" s="21"/>
      <c r="AY22" s="22"/>
      <c r="AZ22" s="21"/>
      <c r="BA22" s="22"/>
      <c r="BB22" s="21"/>
      <c r="BC22" s="22"/>
      <c r="BD22" s="21"/>
      <c r="BE22" s="22"/>
      <c r="BF22" s="21"/>
      <c r="BG22" s="22"/>
    </row>
    <row r="23" spans="1:59" x14ac:dyDescent="0.25">
      <c r="A23" s="5" t="s">
        <v>85</v>
      </c>
      <c r="B23" s="7" t="s">
        <v>25</v>
      </c>
      <c r="C23" s="4" t="s">
        <v>113</v>
      </c>
      <c r="D23" s="26"/>
      <c r="E23" s="43" t="str">
        <f t="shared" si="0"/>
        <v/>
      </c>
      <c r="F23" s="43"/>
      <c r="G23" s="28">
        <f t="shared" si="1"/>
        <v>190</v>
      </c>
      <c r="H23" s="21">
        <v>43102</v>
      </c>
      <c r="I23" s="18">
        <v>194</v>
      </c>
      <c r="J23" s="21">
        <v>43390</v>
      </c>
      <c r="K23" s="23">
        <v>-4</v>
      </c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2"/>
      <c r="AN23" s="21"/>
      <c r="AO23" s="22"/>
      <c r="AP23" s="21"/>
      <c r="AQ23" s="22"/>
      <c r="AR23" s="21"/>
      <c r="AS23" s="22"/>
      <c r="AT23" s="21"/>
      <c r="AU23" s="22"/>
      <c r="AV23" s="21"/>
      <c r="AW23" s="22"/>
      <c r="AX23" s="21"/>
      <c r="AY23" s="22"/>
      <c r="AZ23" s="21"/>
      <c r="BA23" s="22"/>
      <c r="BB23" s="21"/>
      <c r="BC23" s="22"/>
      <c r="BD23" s="21"/>
      <c r="BE23" s="22"/>
      <c r="BF23" s="21"/>
      <c r="BG23" s="22"/>
    </row>
    <row r="24" spans="1:59" x14ac:dyDescent="0.25">
      <c r="A24" s="5" t="s">
        <v>85</v>
      </c>
      <c r="B24" s="7" t="s">
        <v>26</v>
      </c>
      <c r="C24" s="4" t="s">
        <v>114</v>
      </c>
      <c r="D24" s="26"/>
      <c r="E24" s="43" t="str">
        <f t="shared" si="0"/>
        <v/>
      </c>
      <c r="F24" s="43"/>
      <c r="G24" s="28">
        <f t="shared" si="1"/>
        <v>2</v>
      </c>
      <c r="H24" s="21">
        <v>43102</v>
      </c>
      <c r="I24" s="18">
        <v>2</v>
      </c>
      <c r="J24" s="21"/>
      <c r="K24" s="22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2"/>
      <c r="AN24" s="21"/>
      <c r="AO24" s="22"/>
      <c r="AP24" s="21"/>
      <c r="AQ24" s="22"/>
      <c r="AR24" s="21"/>
      <c r="AS24" s="22"/>
      <c r="AT24" s="21"/>
      <c r="AU24" s="22"/>
      <c r="AV24" s="21"/>
      <c r="AW24" s="22"/>
      <c r="AX24" s="21"/>
      <c r="AY24" s="22"/>
      <c r="AZ24" s="21"/>
      <c r="BA24" s="22"/>
      <c r="BB24" s="21"/>
      <c r="BC24" s="22"/>
      <c r="BD24" s="21"/>
      <c r="BE24" s="22"/>
      <c r="BF24" s="21"/>
      <c r="BG24" s="22"/>
    </row>
    <row r="25" spans="1:59" x14ac:dyDescent="0.25">
      <c r="A25" s="5" t="s">
        <v>87</v>
      </c>
      <c r="B25" s="7" t="s">
        <v>27</v>
      </c>
      <c r="C25" s="4" t="s">
        <v>27</v>
      </c>
      <c r="D25" s="26"/>
      <c r="E25" s="43" t="str">
        <f t="shared" si="0"/>
        <v/>
      </c>
      <c r="F25" s="43"/>
      <c r="G25" s="28">
        <f t="shared" si="1"/>
        <v>6</v>
      </c>
      <c r="H25" s="21">
        <v>43102</v>
      </c>
      <c r="I25" s="18">
        <v>6</v>
      </c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21"/>
      <c r="AO25" s="22"/>
      <c r="AP25" s="21"/>
      <c r="AQ25" s="22"/>
      <c r="AR25" s="21"/>
      <c r="AS25" s="22"/>
      <c r="AT25" s="21"/>
      <c r="AU25" s="22"/>
      <c r="AV25" s="21"/>
      <c r="AW25" s="22"/>
      <c r="AX25" s="21"/>
      <c r="AY25" s="22"/>
      <c r="AZ25" s="21"/>
      <c r="BA25" s="22"/>
      <c r="BB25" s="21"/>
      <c r="BC25" s="22"/>
      <c r="BD25" s="21"/>
      <c r="BE25" s="22"/>
      <c r="BF25" s="21"/>
      <c r="BG25" s="22"/>
    </row>
    <row r="26" spans="1:59" x14ac:dyDescent="0.25">
      <c r="A26" s="5" t="s">
        <v>88</v>
      </c>
      <c r="B26" s="7" t="s">
        <v>31</v>
      </c>
      <c r="C26" s="4" t="s">
        <v>115</v>
      </c>
      <c r="D26" s="26"/>
      <c r="E26" s="43" t="str">
        <f t="shared" si="0"/>
        <v/>
      </c>
      <c r="F26" s="43"/>
      <c r="G26" s="28">
        <f t="shared" si="1"/>
        <v>6</v>
      </c>
      <c r="H26" s="21">
        <v>43102</v>
      </c>
      <c r="I26" s="18">
        <v>6</v>
      </c>
      <c r="J26" s="21"/>
      <c r="K26" s="22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2"/>
      <c r="AN26" s="21"/>
      <c r="AO26" s="22"/>
      <c r="AP26" s="21"/>
      <c r="AQ26" s="22"/>
      <c r="AR26" s="21"/>
      <c r="AS26" s="22"/>
      <c r="AT26" s="21"/>
      <c r="AU26" s="22"/>
      <c r="AV26" s="21"/>
      <c r="AW26" s="22"/>
      <c r="AX26" s="21"/>
      <c r="AY26" s="22"/>
      <c r="AZ26" s="21"/>
      <c r="BA26" s="22"/>
      <c r="BB26" s="21"/>
      <c r="BC26" s="22"/>
      <c r="BD26" s="21"/>
      <c r="BE26" s="22"/>
      <c r="BF26" s="21"/>
      <c r="BG26" s="22"/>
    </row>
    <row r="27" spans="1:59" x14ac:dyDescent="0.25">
      <c r="A27" s="5" t="s">
        <v>88</v>
      </c>
      <c r="B27" s="7" t="s">
        <v>33</v>
      </c>
      <c r="C27" s="4" t="s">
        <v>163</v>
      </c>
      <c r="D27" s="26"/>
      <c r="E27" s="43" t="str">
        <f t="shared" si="0"/>
        <v/>
      </c>
      <c r="F27" s="43"/>
      <c r="G27" s="28">
        <f t="shared" si="1"/>
        <v>2</v>
      </c>
      <c r="H27" s="21">
        <v>43102</v>
      </c>
      <c r="I27" s="18">
        <v>2</v>
      </c>
      <c r="J27" s="21"/>
      <c r="K27" s="22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2"/>
      <c r="AN27" s="21"/>
      <c r="AO27" s="22"/>
      <c r="AP27" s="21"/>
      <c r="AQ27" s="22"/>
      <c r="AR27" s="21"/>
      <c r="AS27" s="22"/>
      <c r="AT27" s="21"/>
      <c r="AU27" s="22"/>
      <c r="AV27" s="21"/>
      <c r="AW27" s="22"/>
      <c r="AX27" s="21"/>
      <c r="AY27" s="22"/>
      <c r="AZ27" s="21"/>
      <c r="BA27" s="22"/>
      <c r="BB27" s="21"/>
      <c r="BC27" s="22"/>
      <c r="BD27" s="21"/>
      <c r="BE27" s="22"/>
      <c r="BF27" s="21"/>
      <c r="BG27" s="22"/>
    </row>
    <row r="28" spans="1:59" x14ac:dyDescent="0.25">
      <c r="A28" s="5" t="s">
        <v>87</v>
      </c>
      <c r="B28" s="7">
        <v>700001351</v>
      </c>
      <c r="C28" s="4" t="s">
        <v>116</v>
      </c>
      <c r="D28" s="26"/>
      <c r="E28" s="43" t="str">
        <f t="shared" si="0"/>
        <v/>
      </c>
      <c r="F28" s="43"/>
      <c r="G28" s="28">
        <f t="shared" si="1"/>
        <v>3</v>
      </c>
      <c r="H28" s="21">
        <v>43102</v>
      </c>
      <c r="I28" s="18">
        <v>3</v>
      </c>
      <c r="J28" s="21"/>
      <c r="K28" s="22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2"/>
      <c r="AN28" s="21"/>
      <c r="AO28" s="22"/>
      <c r="AP28" s="21"/>
      <c r="AQ28" s="22"/>
      <c r="AR28" s="21"/>
      <c r="AS28" s="22"/>
      <c r="AT28" s="21"/>
      <c r="AU28" s="22"/>
      <c r="AV28" s="21"/>
      <c r="AW28" s="22"/>
      <c r="AX28" s="21"/>
      <c r="AY28" s="22"/>
      <c r="AZ28" s="21"/>
      <c r="BA28" s="22"/>
      <c r="BB28" s="21"/>
      <c r="BC28" s="22"/>
      <c r="BD28" s="21"/>
      <c r="BE28" s="22"/>
      <c r="BF28" s="21"/>
      <c r="BG28" s="22"/>
    </row>
    <row r="29" spans="1:59" x14ac:dyDescent="0.25">
      <c r="A29" s="5" t="s">
        <v>87</v>
      </c>
      <c r="B29" s="7">
        <v>725000459</v>
      </c>
      <c r="C29" s="16" t="s">
        <v>228</v>
      </c>
      <c r="D29" s="41" t="s">
        <v>288</v>
      </c>
      <c r="E29" s="43">
        <f>IF(G29-F29&gt;0,0,G29-F29)</f>
        <v>0</v>
      </c>
      <c r="F29" s="43">
        <v>2</v>
      </c>
      <c r="G29" s="28">
        <f t="shared" si="1"/>
        <v>5</v>
      </c>
      <c r="H29" s="21">
        <v>43335</v>
      </c>
      <c r="I29" s="18">
        <v>5</v>
      </c>
      <c r="J29" s="21"/>
      <c r="K29" s="22"/>
      <c r="L29" s="21"/>
      <c r="M29" s="23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2"/>
      <c r="AN29" s="21"/>
      <c r="AO29" s="22"/>
      <c r="AP29" s="21"/>
      <c r="AQ29" s="22"/>
      <c r="AR29" s="21"/>
      <c r="AS29" s="22"/>
      <c r="AT29" s="21"/>
      <c r="AU29" s="22"/>
      <c r="AV29" s="21"/>
      <c r="AW29" s="22"/>
      <c r="AX29" s="21"/>
      <c r="AY29" s="22"/>
      <c r="AZ29" s="21"/>
      <c r="BA29" s="22"/>
      <c r="BB29" s="21"/>
      <c r="BC29" s="22"/>
      <c r="BD29" s="21"/>
      <c r="BE29" s="22"/>
      <c r="BF29" s="21"/>
      <c r="BG29" s="22"/>
    </row>
    <row r="30" spans="1:59" x14ac:dyDescent="0.25">
      <c r="A30" s="5" t="s">
        <v>87</v>
      </c>
      <c r="B30" s="7" t="s">
        <v>34</v>
      </c>
      <c r="C30" s="4" t="s">
        <v>163</v>
      </c>
      <c r="D30" s="26"/>
      <c r="E30" s="43" t="str">
        <f t="shared" si="0"/>
        <v/>
      </c>
      <c r="F30" s="43"/>
      <c r="G30" s="28">
        <f t="shared" si="1"/>
        <v>1</v>
      </c>
      <c r="H30" s="21">
        <v>43102</v>
      </c>
      <c r="I30" s="18">
        <v>1</v>
      </c>
      <c r="J30" s="21"/>
      <c r="K30" s="22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/>
      <c r="AC30" s="22"/>
      <c r="AD30" s="21"/>
      <c r="AE30" s="22"/>
      <c r="AF30" s="21"/>
      <c r="AG30" s="22"/>
      <c r="AH30" s="21"/>
      <c r="AI30" s="22"/>
      <c r="AJ30" s="21"/>
      <c r="AK30" s="22"/>
      <c r="AL30" s="21"/>
      <c r="AM30" s="22"/>
      <c r="AN30" s="21"/>
      <c r="AO30" s="22"/>
      <c r="AP30" s="21"/>
      <c r="AQ30" s="22"/>
      <c r="AR30" s="21"/>
      <c r="AS30" s="22"/>
      <c r="AT30" s="21"/>
      <c r="AU30" s="22"/>
      <c r="AV30" s="21"/>
      <c r="AW30" s="22"/>
      <c r="AX30" s="21"/>
      <c r="AY30" s="22"/>
      <c r="AZ30" s="21"/>
      <c r="BA30" s="22"/>
      <c r="BB30" s="21"/>
      <c r="BC30" s="22"/>
      <c r="BD30" s="21"/>
      <c r="BE30" s="22"/>
      <c r="BF30" s="21"/>
      <c r="BG30" s="22"/>
    </row>
    <row r="31" spans="1:59" x14ac:dyDescent="0.25">
      <c r="A31" s="5" t="s">
        <v>87</v>
      </c>
      <c r="B31" s="7" t="s">
        <v>35</v>
      </c>
      <c r="C31" s="4" t="s">
        <v>163</v>
      </c>
      <c r="D31" s="26"/>
      <c r="E31" s="43" t="str">
        <f t="shared" si="0"/>
        <v/>
      </c>
      <c r="F31" s="43"/>
      <c r="G31" s="28">
        <f t="shared" si="1"/>
        <v>1</v>
      </c>
      <c r="H31" s="21">
        <v>43102</v>
      </c>
      <c r="I31" s="18">
        <v>1</v>
      </c>
      <c r="J31" s="21"/>
      <c r="K31" s="22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2"/>
      <c r="AN31" s="21"/>
      <c r="AO31" s="22"/>
      <c r="AP31" s="21"/>
      <c r="AQ31" s="22"/>
      <c r="AR31" s="21"/>
      <c r="AS31" s="22"/>
      <c r="AT31" s="21"/>
      <c r="AU31" s="22"/>
      <c r="AV31" s="21"/>
      <c r="AW31" s="22"/>
      <c r="AX31" s="21"/>
      <c r="AY31" s="22"/>
      <c r="AZ31" s="21"/>
      <c r="BA31" s="22"/>
      <c r="BB31" s="21"/>
      <c r="BC31" s="22"/>
      <c r="BD31" s="21"/>
      <c r="BE31" s="22"/>
      <c r="BF31" s="21"/>
      <c r="BG31" s="22"/>
    </row>
    <row r="32" spans="1:59" x14ac:dyDescent="0.25">
      <c r="A32" s="5" t="s">
        <v>87</v>
      </c>
      <c r="B32" s="7">
        <v>441000440</v>
      </c>
      <c r="C32" s="4" t="s">
        <v>118</v>
      </c>
      <c r="D32" s="26"/>
      <c r="E32" s="43" t="str">
        <f t="shared" si="0"/>
        <v/>
      </c>
      <c r="F32" s="43"/>
      <c r="G32" s="28">
        <f t="shared" si="1"/>
        <v>6</v>
      </c>
      <c r="H32" s="21">
        <v>43102</v>
      </c>
      <c r="I32" s="18">
        <v>6</v>
      </c>
      <c r="J32" s="21"/>
      <c r="K32" s="22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2"/>
      <c r="AN32" s="21"/>
      <c r="AO32" s="22"/>
      <c r="AP32" s="21"/>
      <c r="AQ32" s="22"/>
      <c r="AR32" s="21"/>
      <c r="AS32" s="22"/>
      <c r="AT32" s="21"/>
      <c r="AU32" s="22"/>
      <c r="AV32" s="21"/>
      <c r="AW32" s="22"/>
      <c r="AX32" s="21"/>
      <c r="AY32" s="22"/>
      <c r="AZ32" s="21"/>
      <c r="BA32" s="22"/>
      <c r="BB32" s="21"/>
      <c r="BC32" s="22"/>
      <c r="BD32" s="21"/>
      <c r="BE32" s="22"/>
      <c r="BF32" s="21"/>
      <c r="BG32" s="22"/>
    </row>
    <row r="33" spans="1:59" x14ac:dyDescent="0.25">
      <c r="A33" s="5" t="s">
        <v>85</v>
      </c>
      <c r="B33" s="7" t="s">
        <v>36</v>
      </c>
      <c r="C33" s="4" t="s">
        <v>163</v>
      </c>
      <c r="D33" s="26"/>
      <c r="E33" s="43" t="str">
        <f t="shared" si="0"/>
        <v/>
      </c>
      <c r="F33" s="43"/>
      <c r="G33" s="28">
        <f t="shared" si="1"/>
        <v>5</v>
      </c>
      <c r="H33" s="21">
        <v>43102</v>
      </c>
      <c r="I33" s="18">
        <v>5</v>
      </c>
      <c r="J33" s="21"/>
      <c r="K33" s="22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2"/>
      <c r="AN33" s="21"/>
      <c r="AO33" s="22"/>
      <c r="AP33" s="21"/>
      <c r="AQ33" s="22"/>
      <c r="AR33" s="21"/>
      <c r="AS33" s="22"/>
      <c r="AT33" s="21"/>
      <c r="AU33" s="22"/>
      <c r="AV33" s="21"/>
      <c r="AW33" s="22"/>
      <c r="AX33" s="21"/>
      <c r="AY33" s="22"/>
      <c r="AZ33" s="21"/>
      <c r="BA33" s="22"/>
      <c r="BB33" s="21"/>
      <c r="BC33" s="22"/>
      <c r="BD33" s="21"/>
      <c r="BE33" s="22"/>
      <c r="BF33" s="21"/>
      <c r="BG33" s="22"/>
    </row>
    <row r="34" spans="1:59" x14ac:dyDescent="0.25">
      <c r="A34" s="5" t="s">
        <v>81</v>
      </c>
      <c r="B34" s="7" t="s">
        <v>37</v>
      </c>
      <c r="C34" s="4" t="s">
        <v>119</v>
      </c>
      <c r="D34" s="26"/>
      <c r="E34" s="43" t="str">
        <f t="shared" si="0"/>
        <v/>
      </c>
      <c r="F34" s="43"/>
      <c r="G34" s="28">
        <f t="shared" si="1"/>
        <v>1</v>
      </c>
      <c r="H34" s="21">
        <v>43102</v>
      </c>
      <c r="I34" s="18">
        <v>1</v>
      </c>
      <c r="J34" s="21"/>
      <c r="K34" s="22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2"/>
      <c r="AN34" s="21"/>
      <c r="AO34" s="22"/>
      <c r="AP34" s="21"/>
      <c r="AQ34" s="22"/>
      <c r="AR34" s="21"/>
      <c r="AS34" s="22"/>
      <c r="AT34" s="21"/>
      <c r="AU34" s="22"/>
      <c r="AV34" s="21"/>
      <c r="AW34" s="22"/>
      <c r="AX34" s="21"/>
      <c r="AY34" s="22"/>
      <c r="AZ34" s="21"/>
      <c r="BA34" s="22"/>
      <c r="BB34" s="21"/>
      <c r="BC34" s="22"/>
      <c r="BD34" s="21"/>
      <c r="BE34" s="22"/>
      <c r="BF34" s="21"/>
      <c r="BG34" s="22"/>
    </row>
    <row r="35" spans="1:59" x14ac:dyDescent="0.25">
      <c r="A35" s="5" t="s">
        <v>85</v>
      </c>
      <c r="B35" s="7">
        <v>405008767</v>
      </c>
      <c r="C35" s="4" t="s">
        <v>120</v>
      </c>
      <c r="D35" s="26"/>
      <c r="E35" s="43" t="str">
        <f t="shared" si="0"/>
        <v/>
      </c>
      <c r="F35" s="43"/>
      <c r="G35" s="28">
        <f t="shared" si="1"/>
        <v>5</v>
      </c>
      <c r="H35" s="21">
        <v>43102</v>
      </c>
      <c r="I35" s="18">
        <v>5</v>
      </c>
      <c r="J35" s="21"/>
      <c r="K35" s="22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21"/>
      <c r="W35" s="22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21"/>
      <c r="AI35" s="22"/>
      <c r="AJ35" s="21"/>
      <c r="AK35" s="22"/>
      <c r="AL35" s="21"/>
      <c r="AM35" s="22"/>
      <c r="AN35" s="21"/>
      <c r="AO35" s="22"/>
      <c r="AP35" s="21"/>
      <c r="AQ35" s="22"/>
      <c r="AR35" s="21"/>
      <c r="AS35" s="22"/>
      <c r="AT35" s="21"/>
      <c r="AU35" s="22"/>
      <c r="AV35" s="21"/>
      <c r="AW35" s="22"/>
      <c r="AX35" s="21"/>
      <c r="AY35" s="22"/>
      <c r="AZ35" s="21"/>
      <c r="BA35" s="22"/>
      <c r="BB35" s="21"/>
      <c r="BC35" s="22"/>
      <c r="BD35" s="21"/>
      <c r="BE35" s="22"/>
      <c r="BF35" s="21"/>
      <c r="BG35" s="22"/>
    </row>
    <row r="36" spans="1:59" x14ac:dyDescent="0.25">
      <c r="A36" s="5" t="s">
        <v>85</v>
      </c>
      <c r="B36" s="7" t="s">
        <v>38</v>
      </c>
      <c r="C36" s="4" t="s">
        <v>121</v>
      </c>
      <c r="D36" s="26"/>
      <c r="E36" s="43" t="str">
        <f t="shared" si="0"/>
        <v/>
      </c>
      <c r="F36" s="43"/>
      <c r="G36" s="28">
        <f t="shared" si="1"/>
        <v>12</v>
      </c>
      <c r="H36" s="21">
        <v>43102</v>
      </c>
      <c r="I36" s="18">
        <v>12</v>
      </c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21"/>
      <c r="BC36" s="22"/>
      <c r="BD36" s="21"/>
      <c r="BE36" s="22"/>
      <c r="BF36" s="21"/>
      <c r="BG36" s="22"/>
    </row>
    <row r="37" spans="1:59" x14ac:dyDescent="0.25">
      <c r="A37" s="5" t="s">
        <v>84</v>
      </c>
      <c r="B37" s="7" t="s">
        <v>39</v>
      </c>
      <c r="C37" s="4" t="s">
        <v>122</v>
      </c>
      <c r="D37" s="26"/>
      <c r="E37" s="43" t="str">
        <f t="shared" si="0"/>
        <v/>
      </c>
      <c r="F37" s="43"/>
      <c r="G37" s="28">
        <f t="shared" si="1"/>
        <v>1</v>
      </c>
      <c r="H37" s="21">
        <v>43102</v>
      </c>
      <c r="I37" s="18">
        <v>1</v>
      </c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21"/>
      <c r="BG37" s="22"/>
    </row>
    <row r="38" spans="1:59" x14ac:dyDescent="0.25">
      <c r="A38" s="5" t="s">
        <v>84</v>
      </c>
      <c r="B38" s="7">
        <v>9120089</v>
      </c>
      <c r="C38" s="4" t="s">
        <v>123</v>
      </c>
      <c r="D38" s="26"/>
      <c r="E38" s="43" t="str">
        <f t="shared" si="0"/>
        <v/>
      </c>
      <c r="F38" s="43"/>
      <c r="G38" s="28">
        <f t="shared" si="1"/>
        <v>2</v>
      </c>
      <c r="H38" s="21">
        <v>43102</v>
      </c>
      <c r="I38" s="18">
        <v>2</v>
      </c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</row>
    <row r="39" spans="1:59" x14ac:dyDescent="0.25">
      <c r="A39" s="5" t="s">
        <v>85</v>
      </c>
      <c r="B39" s="7">
        <v>430003154</v>
      </c>
      <c r="C39" s="4" t="s">
        <v>275</v>
      </c>
      <c r="D39" s="26" t="s">
        <v>238</v>
      </c>
      <c r="E39" s="43">
        <f>IF(G39-F39&gt;0,0,G39-F39)</f>
        <v>0</v>
      </c>
      <c r="F39" s="43">
        <v>4</v>
      </c>
      <c r="G39" s="28">
        <f t="shared" si="1"/>
        <v>4</v>
      </c>
      <c r="H39" s="21">
        <v>43102</v>
      </c>
      <c r="I39" s="18">
        <v>8</v>
      </c>
      <c r="J39" s="21">
        <v>43130</v>
      </c>
      <c r="K39" s="23">
        <v>-1</v>
      </c>
      <c r="L39" s="21">
        <v>43340</v>
      </c>
      <c r="M39" s="23">
        <v>-1</v>
      </c>
      <c r="N39" s="21">
        <v>43424</v>
      </c>
      <c r="O39" s="23">
        <v>-1</v>
      </c>
      <c r="P39" s="21">
        <v>43432</v>
      </c>
      <c r="Q39" s="23">
        <v>-1</v>
      </c>
      <c r="R39" s="21"/>
      <c r="S39" s="23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2"/>
      <c r="AN39" s="21"/>
      <c r="AO39" s="22"/>
      <c r="AP39" s="21"/>
      <c r="AQ39" s="22"/>
      <c r="AR39" s="21"/>
      <c r="AS39" s="22"/>
      <c r="AT39" s="21"/>
      <c r="AU39" s="22"/>
      <c r="AV39" s="21"/>
      <c r="AW39" s="22"/>
      <c r="AX39" s="21"/>
      <c r="AY39" s="22"/>
      <c r="AZ39" s="21"/>
      <c r="BA39" s="22"/>
      <c r="BB39" s="21"/>
      <c r="BC39" s="22"/>
      <c r="BD39" s="21"/>
      <c r="BE39" s="22"/>
      <c r="BF39" s="21"/>
      <c r="BG39" s="22"/>
    </row>
    <row r="40" spans="1:59" x14ac:dyDescent="0.25">
      <c r="A40" s="5" t="s">
        <v>85</v>
      </c>
      <c r="B40" s="7">
        <v>430001101</v>
      </c>
      <c r="C40" s="4" t="s">
        <v>125</v>
      </c>
      <c r="D40" s="26"/>
      <c r="E40" s="43" t="str">
        <f t="shared" si="0"/>
        <v/>
      </c>
      <c r="F40" s="43"/>
      <c r="G40" s="28">
        <f t="shared" si="1"/>
        <v>48</v>
      </c>
      <c r="H40" s="21">
        <v>43102</v>
      </c>
      <c r="I40" s="18">
        <v>48</v>
      </c>
      <c r="J40" s="21"/>
      <c r="K40" s="22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2"/>
      <c r="AN40" s="21"/>
      <c r="AO40" s="22"/>
      <c r="AP40" s="21"/>
      <c r="AQ40" s="22"/>
      <c r="AR40" s="21"/>
      <c r="AS40" s="22"/>
      <c r="AT40" s="21"/>
      <c r="AU40" s="22"/>
      <c r="AV40" s="21"/>
      <c r="AW40" s="22"/>
      <c r="AX40" s="21"/>
      <c r="AY40" s="22"/>
      <c r="AZ40" s="21"/>
      <c r="BA40" s="22"/>
      <c r="BB40" s="21"/>
      <c r="BC40" s="22"/>
      <c r="BD40" s="21"/>
      <c r="BE40" s="22"/>
      <c r="BF40" s="21"/>
      <c r="BG40" s="22"/>
    </row>
    <row r="41" spans="1:59" x14ac:dyDescent="0.25">
      <c r="A41" s="5" t="s">
        <v>85</v>
      </c>
      <c r="B41" s="7" t="s">
        <v>42</v>
      </c>
      <c r="C41" s="4" t="s">
        <v>124</v>
      </c>
      <c r="D41" s="26"/>
      <c r="E41" s="43" t="str">
        <f t="shared" si="0"/>
        <v/>
      </c>
      <c r="F41" s="43"/>
      <c r="G41" s="28">
        <f t="shared" si="1"/>
        <v>7</v>
      </c>
      <c r="H41" s="21">
        <v>43102</v>
      </c>
      <c r="I41" s="18">
        <v>7</v>
      </c>
      <c r="J41" s="21"/>
      <c r="K41" s="22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2"/>
      <c r="AN41" s="21"/>
      <c r="AO41" s="22"/>
      <c r="AP41" s="21"/>
      <c r="AQ41" s="22"/>
      <c r="AR41" s="21"/>
      <c r="AS41" s="22"/>
      <c r="AT41" s="21"/>
      <c r="AU41" s="22"/>
      <c r="AV41" s="21"/>
      <c r="AW41" s="22"/>
      <c r="AX41" s="21"/>
      <c r="AY41" s="22"/>
      <c r="AZ41" s="21"/>
      <c r="BA41" s="22"/>
      <c r="BB41" s="21"/>
      <c r="BC41" s="22"/>
      <c r="BD41" s="21"/>
      <c r="BE41" s="22"/>
      <c r="BF41" s="21"/>
      <c r="BG41" s="22"/>
    </row>
    <row r="42" spans="1:59" x14ac:dyDescent="0.25">
      <c r="A42" s="5" t="s">
        <v>85</v>
      </c>
      <c r="B42" s="7">
        <v>430001102</v>
      </c>
      <c r="C42" s="4" t="s">
        <v>125</v>
      </c>
      <c r="D42" s="26"/>
      <c r="E42" s="43" t="str">
        <f t="shared" si="0"/>
        <v/>
      </c>
      <c r="F42" s="43"/>
      <c r="G42" s="28">
        <f t="shared" si="1"/>
        <v>48</v>
      </c>
      <c r="H42" s="21">
        <v>43102</v>
      </c>
      <c r="I42" s="18">
        <v>48</v>
      </c>
      <c r="J42" s="21"/>
      <c r="K42" s="22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2"/>
      <c r="AN42" s="21"/>
      <c r="AO42" s="22"/>
      <c r="AP42" s="21"/>
      <c r="AQ42" s="22"/>
      <c r="AR42" s="21"/>
      <c r="AS42" s="22"/>
      <c r="AT42" s="21"/>
      <c r="AU42" s="22"/>
      <c r="AV42" s="21"/>
      <c r="AW42" s="22"/>
      <c r="AX42" s="21"/>
      <c r="AY42" s="22"/>
      <c r="AZ42" s="21"/>
      <c r="BA42" s="22"/>
      <c r="BB42" s="21"/>
      <c r="BC42" s="22"/>
      <c r="BD42" s="21"/>
      <c r="BE42" s="22"/>
      <c r="BF42" s="21"/>
      <c r="BG42" s="22"/>
    </row>
    <row r="43" spans="1:59" x14ac:dyDescent="0.25">
      <c r="A43" s="5" t="s">
        <v>85</v>
      </c>
      <c r="B43" s="7">
        <v>323000639</v>
      </c>
      <c r="C43" s="4" t="s">
        <v>163</v>
      </c>
      <c r="D43" s="26"/>
      <c r="E43" s="43" t="str">
        <f t="shared" si="0"/>
        <v/>
      </c>
      <c r="F43" s="43"/>
      <c r="G43" s="28">
        <f t="shared" si="1"/>
        <v>25</v>
      </c>
      <c r="H43" s="21">
        <v>43102</v>
      </c>
      <c r="I43" s="18">
        <v>25</v>
      </c>
      <c r="J43" s="21"/>
      <c r="K43" s="22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21"/>
      <c r="AI43" s="22"/>
      <c r="AJ43" s="21"/>
      <c r="AK43" s="22"/>
      <c r="AL43" s="21"/>
      <c r="AM43" s="22"/>
      <c r="AN43" s="21"/>
      <c r="AO43" s="22"/>
      <c r="AP43" s="21"/>
      <c r="AQ43" s="22"/>
      <c r="AR43" s="21"/>
      <c r="AS43" s="22"/>
      <c r="AT43" s="21"/>
      <c r="AU43" s="22"/>
      <c r="AV43" s="21"/>
      <c r="AW43" s="22"/>
      <c r="AX43" s="21"/>
      <c r="AY43" s="22"/>
      <c r="AZ43" s="21"/>
      <c r="BA43" s="22"/>
      <c r="BB43" s="21"/>
      <c r="BC43" s="22"/>
      <c r="BD43" s="21"/>
      <c r="BE43" s="22"/>
      <c r="BF43" s="21"/>
      <c r="BG43" s="22"/>
    </row>
    <row r="44" spans="1:59" x14ac:dyDescent="0.25">
      <c r="A44" s="5" t="s">
        <v>85</v>
      </c>
      <c r="B44" s="7" t="s">
        <v>47</v>
      </c>
      <c r="C44" s="4" t="s">
        <v>124</v>
      </c>
      <c r="D44" s="26"/>
      <c r="E44" s="43" t="str">
        <f t="shared" si="0"/>
        <v/>
      </c>
      <c r="F44" s="43"/>
      <c r="G44" s="28">
        <f t="shared" si="1"/>
        <v>4</v>
      </c>
      <c r="H44" s="21">
        <v>43102</v>
      </c>
      <c r="I44" s="18">
        <v>4</v>
      </c>
      <c r="J44" s="21"/>
      <c r="K44" s="22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2"/>
      <c r="AN44" s="21"/>
      <c r="AO44" s="22"/>
      <c r="AP44" s="21"/>
      <c r="AQ44" s="22"/>
      <c r="AR44" s="21"/>
      <c r="AS44" s="22"/>
      <c r="AT44" s="21"/>
      <c r="AU44" s="22"/>
      <c r="AV44" s="21"/>
      <c r="AW44" s="22"/>
      <c r="AX44" s="21"/>
      <c r="AY44" s="22"/>
      <c r="AZ44" s="21"/>
      <c r="BA44" s="22"/>
      <c r="BB44" s="21"/>
      <c r="BC44" s="22"/>
      <c r="BD44" s="21"/>
      <c r="BE44" s="22"/>
      <c r="BF44" s="21"/>
      <c r="BG44" s="22"/>
    </row>
    <row r="45" spans="1:59" x14ac:dyDescent="0.25">
      <c r="A45" s="5" t="s">
        <v>85</v>
      </c>
      <c r="B45" s="7" t="s">
        <v>48</v>
      </c>
      <c r="C45" s="4" t="s">
        <v>124</v>
      </c>
      <c r="D45" s="26"/>
      <c r="E45" s="43" t="str">
        <f t="shared" si="0"/>
        <v/>
      </c>
      <c r="F45" s="43"/>
      <c r="G45" s="28">
        <f t="shared" si="1"/>
        <v>4</v>
      </c>
      <c r="H45" s="21">
        <v>43102</v>
      </c>
      <c r="I45" s="18">
        <v>4</v>
      </c>
      <c r="J45" s="21"/>
      <c r="K45" s="22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2"/>
      <c r="AN45" s="21"/>
      <c r="AO45" s="22"/>
      <c r="AP45" s="21"/>
      <c r="AQ45" s="22"/>
      <c r="AR45" s="21"/>
      <c r="AS45" s="22"/>
      <c r="AT45" s="21"/>
      <c r="AU45" s="22"/>
      <c r="AV45" s="21"/>
      <c r="AW45" s="22"/>
      <c r="AX45" s="21"/>
      <c r="AY45" s="22"/>
      <c r="AZ45" s="21"/>
      <c r="BA45" s="22"/>
      <c r="BB45" s="21"/>
      <c r="BC45" s="22"/>
      <c r="BD45" s="21"/>
      <c r="BE45" s="22"/>
      <c r="BF45" s="21"/>
      <c r="BG45" s="22"/>
    </row>
    <row r="46" spans="1:59" x14ac:dyDescent="0.25">
      <c r="A46" s="5" t="s">
        <v>87</v>
      </c>
      <c r="B46" s="7">
        <v>21000552</v>
      </c>
      <c r="C46" s="4" t="s">
        <v>126</v>
      </c>
      <c r="D46" s="26"/>
      <c r="E46" s="43" t="str">
        <f t="shared" si="0"/>
        <v/>
      </c>
      <c r="F46" s="43"/>
      <c r="G46" s="28">
        <f t="shared" si="1"/>
        <v>2</v>
      </c>
      <c r="H46" s="21">
        <v>43102</v>
      </c>
      <c r="I46" s="18">
        <v>2</v>
      </c>
      <c r="J46" s="21"/>
      <c r="K46" s="22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2"/>
      <c r="AN46" s="21"/>
      <c r="AO46" s="22"/>
      <c r="AP46" s="21"/>
      <c r="AQ46" s="22"/>
      <c r="AR46" s="21"/>
      <c r="AS46" s="22"/>
      <c r="AT46" s="21"/>
      <c r="AU46" s="22"/>
      <c r="AV46" s="21"/>
      <c r="AW46" s="22"/>
      <c r="AX46" s="21"/>
      <c r="AY46" s="22"/>
      <c r="AZ46" s="21"/>
      <c r="BA46" s="22"/>
      <c r="BB46" s="21"/>
      <c r="BC46" s="22"/>
      <c r="BD46" s="21"/>
      <c r="BE46" s="22"/>
      <c r="BF46" s="21"/>
      <c r="BG46" s="22"/>
    </row>
    <row r="47" spans="1:59" x14ac:dyDescent="0.25">
      <c r="A47" s="5" t="s">
        <v>84</v>
      </c>
      <c r="B47" s="7" t="s">
        <v>49</v>
      </c>
      <c r="C47" s="4" t="s">
        <v>127</v>
      </c>
      <c r="D47" s="26"/>
      <c r="E47" s="43" t="str">
        <f t="shared" si="0"/>
        <v/>
      </c>
      <c r="F47" s="43"/>
      <c r="G47" s="28">
        <f t="shared" si="1"/>
        <v>1</v>
      </c>
      <c r="H47" s="21">
        <v>43102</v>
      </c>
      <c r="I47" s="18">
        <v>1</v>
      </c>
      <c r="J47" s="21"/>
      <c r="K47" s="22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2"/>
      <c r="AN47" s="21"/>
      <c r="AO47" s="22"/>
      <c r="AP47" s="21"/>
      <c r="AQ47" s="22"/>
      <c r="AR47" s="21"/>
      <c r="AS47" s="22"/>
      <c r="AT47" s="21"/>
      <c r="AU47" s="22"/>
      <c r="AV47" s="21"/>
      <c r="AW47" s="22"/>
      <c r="AX47" s="21"/>
      <c r="AY47" s="22"/>
      <c r="AZ47" s="21"/>
      <c r="BA47" s="22"/>
      <c r="BB47" s="21"/>
      <c r="BC47" s="22"/>
      <c r="BD47" s="21"/>
      <c r="BE47" s="22"/>
      <c r="BF47" s="21"/>
      <c r="BG47" s="22"/>
    </row>
    <row r="48" spans="1:59" x14ac:dyDescent="0.25">
      <c r="A48" s="5" t="s">
        <v>88</v>
      </c>
      <c r="B48" s="7" t="s">
        <v>51</v>
      </c>
      <c r="C48" s="4" t="s">
        <v>128</v>
      </c>
      <c r="D48" s="26"/>
      <c r="E48" s="43" t="str">
        <f t="shared" si="0"/>
        <v/>
      </c>
      <c r="F48" s="43"/>
      <c r="G48" s="28">
        <f t="shared" si="1"/>
        <v>2</v>
      </c>
      <c r="H48" s="21">
        <v>43102</v>
      </c>
      <c r="I48" s="18">
        <v>2</v>
      </c>
      <c r="J48" s="21"/>
      <c r="K48" s="22"/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/>
      <c r="AC48" s="22"/>
      <c r="AD48" s="21"/>
      <c r="AE48" s="22"/>
      <c r="AF48" s="21"/>
      <c r="AG48" s="22"/>
      <c r="AH48" s="21"/>
      <c r="AI48" s="22"/>
      <c r="AJ48" s="21"/>
      <c r="AK48" s="22"/>
      <c r="AL48" s="21"/>
      <c r="AM48" s="22"/>
      <c r="AN48" s="21"/>
      <c r="AO48" s="22"/>
      <c r="AP48" s="21"/>
      <c r="AQ48" s="22"/>
      <c r="AR48" s="21"/>
      <c r="AS48" s="22"/>
      <c r="AT48" s="21"/>
      <c r="AU48" s="22"/>
      <c r="AV48" s="21"/>
      <c r="AW48" s="22"/>
      <c r="AX48" s="21"/>
      <c r="AY48" s="22"/>
      <c r="AZ48" s="21"/>
      <c r="BA48" s="22"/>
      <c r="BB48" s="21"/>
      <c r="BC48" s="22"/>
      <c r="BD48" s="21"/>
      <c r="BE48" s="22"/>
      <c r="BF48" s="21"/>
      <c r="BG48" s="22"/>
    </row>
    <row r="49" spans="1:59" x14ac:dyDescent="0.25">
      <c r="A49" s="5" t="s">
        <v>81</v>
      </c>
      <c r="B49" s="7">
        <v>700004156</v>
      </c>
      <c r="C49" s="4" t="s">
        <v>129</v>
      </c>
      <c r="D49" s="26"/>
      <c r="E49" s="43">
        <f>IF(G49-F49&gt;0,0,G49-F49)</f>
        <v>0</v>
      </c>
      <c r="F49" s="43">
        <v>3</v>
      </c>
      <c r="G49" s="28">
        <f t="shared" si="1"/>
        <v>8</v>
      </c>
      <c r="H49" s="21">
        <v>43102</v>
      </c>
      <c r="I49" s="18">
        <v>8</v>
      </c>
      <c r="J49" s="21"/>
      <c r="K49" s="23"/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2"/>
      <c r="AN49" s="21"/>
      <c r="AO49" s="22"/>
      <c r="AP49" s="21"/>
      <c r="AQ49" s="22"/>
      <c r="AR49" s="21"/>
      <c r="AS49" s="22"/>
      <c r="AT49" s="21"/>
      <c r="AU49" s="22"/>
      <c r="AV49" s="21"/>
      <c r="AW49" s="22"/>
      <c r="AX49" s="21"/>
      <c r="AY49" s="22"/>
      <c r="AZ49" s="21"/>
      <c r="BA49" s="22"/>
      <c r="BB49" s="21"/>
      <c r="BC49" s="22"/>
      <c r="BD49" s="21"/>
      <c r="BE49" s="22"/>
      <c r="BF49" s="21"/>
      <c r="BG49" s="22"/>
    </row>
    <row r="50" spans="1:59" x14ac:dyDescent="0.25">
      <c r="A50" s="5" t="s">
        <v>84</v>
      </c>
      <c r="B50" s="7" t="s">
        <v>52</v>
      </c>
      <c r="C50" s="4" t="s">
        <v>130</v>
      </c>
      <c r="D50" s="26"/>
      <c r="E50" s="43" t="str">
        <f t="shared" si="0"/>
        <v/>
      </c>
      <c r="F50" s="43"/>
      <c r="G50" s="28">
        <f t="shared" si="1"/>
        <v>4</v>
      </c>
      <c r="H50" s="21">
        <v>43102</v>
      </c>
      <c r="I50" s="18">
        <v>4</v>
      </c>
      <c r="J50" s="21"/>
      <c r="K50" s="22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2"/>
      <c r="AN50" s="21"/>
      <c r="AO50" s="22"/>
      <c r="AP50" s="21"/>
      <c r="AQ50" s="22"/>
      <c r="AR50" s="21"/>
      <c r="AS50" s="22"/>
      <c r="AT50" s="21"/>
      <c r="AU50" s="22"/>
      <c r="AV50" s="21"/>
      <c r="AW50" s="22"/>
      <c r="AX50" s="21"/>
      <c r="AY50" s="22"/>
      <c r="AZ50" s="21"/>
      <c r="BA50" s="22"/>
      <c r="BB50" s="21"/>
      <c r="BC50" s="22"/>
      <c r="BD50" s="21"/>
      <c r="BE50" s="22"/>
      <c r="BF50" s="21"/>
      <c r="BG50" s="22"/>
    </row>
    <row r="51" spans="1:59" x14ac:dyDescent="0.25">
      <c r="A51" s="5" t="s">
        <v>85</v>
      </c>
      <c r="B51" s="7">
        <v>205000730</v>
      </c>
      <c r="C51" s="4" t="s">
        <v>131</v>
      </c>
      <c r="D51" s="26"/>
      <c r="E51" s="43" t="str">
        <f t="shared" si="0"/>
        <v/>
      </c>
      <c r="F51" s="43"/>
      <c r="G51" s="28">
        <f t="shared" si="1"/>
        <v>3</v>
      </c>
      <c r="H51" s="21">
        <v>43102</v>
      </c>
      <c r="I51" s="18">
        <v>3</v>
      </c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2"/>
      <c r="AN51" s="21"/>
      <c r="AO51" s="22"/>
      <c r="AP51" s="21"/>
      <c r="AQ51" s="22"/>
      <c r="AR51" s="21"/>
      <c r="AS51" s="22"/>
      <c r="AT51" s="21"/>
      <c r="AU51" s="22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</row>
    <row r="52" spans="1:59" x14ac:dyDescent="0.25">
      <c r="A52" s="5" t="s">
        <v>85</v>
      </c>
      <c r="B52" s="7">
        <v>205000894</v>
      </c>
      <c r="C52" s="4" t="s">
        <v>278</v>
      </c>
      <c r="D52" s="26" t="s">
        <v>261</v>
      </c>
      <c r="E52" s="43">
        <f>IF(G52-F52&gt;0,0,G52-F52)</f>
        <v>0</v>
      </c>
      <c r="F52" s="43">
        <v>2</v>
      </c>
      <c r="G52" s="28">
        <v>2</v>
      </c>
      <c r="H52" s="21">
        <v>43102</v>
      </c>
      <c r="I52" s="18">
        <v>3</v>
      </c>
      <c r="J52" s="21">
        <v>43455</v>
      </c>
      <c r="K52" s="23">
        <v>-1</v>
      </c>
      <c r="L52" s="21"/>
      <c r="M52" s="22"/>
      <c r="N52" s="21"/>
      <c r="O52" s="22"/>
      <c r="P52" s="21"/>
      <c r="Q52" s="22"/>
      <c r="R52" s="21"/>
      <c r="S52" s="23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2"/>
      <c r="AN52" s="21"/>
      <c r="AO52" s="22"/>
      <c r="AP52" s="21"/>
      <c r="AQ52" s="22"/>
      <c r="AR52" s="21"/>
      <c r="AS52" s="22"/>
      <c r="AT52" s="21"/>
      <c r="AU52" s="22"/>
      <c r="AV52" s="21"/>
      <c r="AW52" s="22"/>
      <c r="AX52" s="21"/>
      <c r="AY52" s="22"/>
      <c r="AZ52" s="21"/>
      <c r="BA52" s="22"/>
      <c r="BB52" s="21"/>
      <c r="BC52" s="22"/>
      <c r="BD52" s="21"/>
      <c r="BE52" s="22"/>
      <c r="BF52" s="21"/>
      <c r="BG52" s="22"/>
    </row>
    <row r="53" spans="1:59" x14ac:dyDescent="0.25">
      <c r="A53" s="5" t="s">
        <v>85</v>
      </c>
      <c r="B53" s="7">
        <v>700006052</v>
      </c>
      <c r="C53" s="4" t="s">
        <v>276</v>
      </c>
      <c r="D53" s="26" t="s">
        <v>277</v>
      </c>
      <c r="E53" s="43">
        <f t="shared" ref="E53" si="2">IF(G53-F53&gt;0,0,G53-F53)</f>
        <v>0</v>
      </c>
      <c r="F53" s="43">
        <v>3</v>
      </c>
      <c r="G53" s="28">
        <f t="shared" si="1"/>
        <v>5</v>
      </c>
      <c r="H53" s="21">
        <v>43102</v>
      </c>
      <c r="I53" s="18">
        <v>5</v>
      </c>
      <c r="J53" s="21"/>
      <c r="K53" s="23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2"/>
      <c r="AN53" s="21"/>
      <c r="AO53" s="22"/>
      <c r="AP53" s="21"/>
      <c r="AQ53" s="22"/>
      <c r="AR53" s="21"/>
      <c r="AS53" s="22"/>
      <c r="AT53" s="21"/>
      <c r="AU53" s="22"/>
      <c r="AV53" s="21"/>
      <c r="AW53" s="22"/>
      <c r="AX53" s="21"/>
      <c r="AY53" s="22"/>
      <c r="AZ53" s="21"/>
      <c r="BA53" s="22"/>
      <c r="BB53" s="21"/>
      <c r="BC53" s="22"/>
      <c r="BD53" s="21"/>
      <c r="BE53" s="22"/>
      <c r="BF53" s="21"/>
      <c r="BG53" s="22"/>
    </row>
    <row r="54" spans="1:59" x14ac:dyDescent="0.25">
      <c r="A54" s="5" t="s">
        <v>85</v>
      </c>
      <c r="B54" s="7">
        <v>700010979</v>
      </c>
      <c r="C54" s="4" t="s">
        <v>133</v>
      </c>
      <c r="D54" s="26"/>
      <c r="E54" s="43" t="str">
        <f t="shared" si="0"/>
        <v/>
      </c>
      <c r="F54" s="43"/>
      <c r="G54" s="28">
        <f t="shared" si="1"/>
        <v>1</v>
      </c>
      <c r="H54" s="21">
        <v>43102</v>
      </c>
      <c r="I54" s="18">
        <v>1</v>
      </c>
      <c r="J54" s="21"/>
      <c r="K54" s="22"/>
      <c r="L54" s="21"/>
      <c r="M54" s="22"/>
      <c r="N54" s="21"/>
      <c r="O54" s="22"/>
      <c r="P54" s="21"/>
      <c r="Q54" s="22"/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/>
      <c r="AC54" s="22"/>
      <c r="AD54" s="21"/>
      <c r="AE54" s="22"/>
      <c r="AF54" s="21"/>
      <c r="AG54" s="22"/>
      <c r="AH54" s="21"/>
      <c r="AI54" s="22"/>
      <c r="AJ54" s="21"/>
      <c r="AK54" s="22"/>
      <c r="AL54" s="21"/>
      <c r="AM54" s="22"/>
      <c r="AN54" s="21"/>
      <c r="AO54" s="22"/>
      <c r="AP54" s="21"/>
      <c r="AQ54" s="22"/>
      <c r="AR54" s="21"/>
      <c r="AS54" s="22"/>
      <c r="AT54" s="21"/>
      <c r="AU54" s="22"/>
      <c r="AV54" s="21"/>
      <c r="AW54" s="22"/>
      <c r="AX54" s="21"/>
      <c r="AY54" s="22"/>
      <c r="AZ54" s="21"/>
      <c r="BA54" s="22"/>
      <c r="BB54" s="21"/>
      <c r="BC54" s="22"/>
      <c r="BD54" s="21"/>
      <c r="BE54" s="22"/>
      <c r="BF54" s="21"/>
      <c r="BG54" s="22"/>
    </row>
    <row r="55" spans="1:59" x14ac:dyDescent="0.25">
      <c r="A55" s="5" t="s">
        <v>81</v>
      </c>
      <c r="B55" s="7" t="s">
        <v>53</v>
      </c>
      <c r="C55" s="4" t="s">
        <v>134</v>
      </c>
      <c r="D55" s="26"/>
      <c r="E55" s="43" t="str">
        <f t="shared" si="0"/>
        <v/>
      </c>
      <c r="F55" s="43"/>
      <c r="G55" s="28">
        <f t="shared" si="1"/>
        <v>2</v>
      </c>
      <c r="H55" s="21">
        <v>43102</v>
      </c>
      <c r="I55" s="18">
        <v>2</v>
      </c>
      <c r="J55" s="21"/>
      <c r="K55" s="22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2"/>
      <c r="AN55" s="21"/>
      <c r="AO55" s="22"/>
      <c r="AP55" s="21"/>
      <c r="AQ55" s="22"/>
      <c r="AR55" s="21"/>
      <c r="AS55" s="22"/>
      <c r="AT55" s="21"/>
      <c r="AU55" s="22"/>
      <c r="AV55" s="21"/>
      <c r="AW55" s="22"/>
      <c r="AX55" s="21"/>
      <c r="AY55" s="22"/>
      <c r="AZ55" s="21"/>
      <c r="BA55" s="22"/>
      <c r="BB55" s="21"/>
      <c r="BC55" s="22"/>
      <c r="BD55" s="21"/>
      <c r="BE55" s="22"/>
      <c r="BF55" s="21"/>
      <c r="BG55" s="22"/>
    </row>
    <row r="56" spans="1:59" x14ac:dyDescent="0.25">
      <c r="A56" s="5" t="s">
        <v>88</v>
      </c>
      <c r="B56" s="7">
        <v>205015016</v>
      </c>
      <c r="C56" s="4" t="s">
        <v>279</v>
      </c>
      <c r="D56" s="26" t="s">
        <v>135</v>
      </c>
      <c r="E56" s="43">
        <f>IF(G56-F56&gt;0,0,G56-F56)</f>
        <v>-3</v>
      </c>
      <c r="F56" s="43">
        <v>8</v>
      </c>
      <c r="G56" s="34">
        <f>I56+K56+M56+O56+Q56+S56+U56+W56+Y56</f>
        <v>5</v>
      </c>
      <c r="H56" s="21">
        <v>43102</v>
      </c>
      <c r="I56" s="18">
        <v>1</v>
      </c>
      <c r="J56" s="21">
        <v>43349</v>
      </c>
      <c r="K56" s="22">
        <v>8</v>
      </c>
      <c r="L56" s="21">
        <v>43360</v>
      </c>
      <c r="M56" s="23">
        <v>-4</v>
      </c>
      <c r="N56" s="21">
        <v>43405</v>
      </c>
      <c r="O56" s="22">
        <v>4</v>
      </c>
      <c r="P56" s="21">
        <v>43455</v>
      </c>
      <c r="Q56" s="23">
        <v>-4</v>
      </c>
      <c r="R56" s="21"/>
      <c r="S56" s="22"/>
      <c r="T56" s="21"/>
      <c r="U56" s="23"/>
      <c r="V56" s="21"/>
      <c r="W56" s="22"/>
      <c r="X56" s="21"/>
      <c r="Y56" s="22"/>
      <c r="Z56" s="21"/>
      <c r="AA56" s="22"/>
      <c r="AB56" s="21"/>
      <c r="AC56" s="22"/>
      <c r="AD56" s="21"/>
      <c r="AE56" s="22"/>
      <c r="AF56" s="21"/>
      <c r="AG56" s="22"/>
      <c r="AH56" s="21"/>
      <c r="AI56" s="22"/>
      <c r="AJ56" s="21"/>
      <c r="AK56" s="22"/>
      <c r="AL56" s="21"/>
      <c r="AM56" s="22"/>
      <c r="AN56" s="21"/>
      <c r="AO56" s="22"/>
      <c r="AP56" s="21"/>
      <c r="AQ56" s="22"/>
      <c r="AR56" s="21"/>
      <c r="AS56" s="22"/>
      <c r="AT56" s="21"/>
      <c r="AU56" s="22"/>
      <c r="AV56" s="21"/>
      <c r="AW56" s="22"/>
      <c r="AX56" s="21"/>
      <c r="AY56" s="22"/>
      <c r="AZ56" s="21"/>
      <c r="BA56" s="22"/>
      <c r="BB56" s="21"/>
      <c r="BC56" s="22"/>
      <c r="BD56" s="21"/>
      <c r="BE56" s="22"/>
      <c r="BF56" s="21"/>
      <c r="BG56" s="22"/>
    </row>
    <row r="57" spans="1:59" x14ac:dyDescent="0.25">
      <c r="A57" s="5" t="s">
        <v>81</v>
      </c>
      <c r="B57" s="7">
        <v>700003639</v>
      </c>
      <c r="C57" s="4" t="s">
        <v>136</v>
      </c>
      <c r="D57" s="26"/>
      <c r="E57" s="43" t="str">
        <f t="shared" si="0"/>
        <v/>
      </c>
      <c r="F57" s="43"/>
      <c r="G57" s="28">
        <f t="shared" si="1"/>
        <v>2</v>
      </c>
      <c r="H57" s="21">
        <v>43102</v>
      </c>
      <c r="I57" s="18">
        <v>2</v>
      </c>
      <c r="J57" s="21"/>
      <c r="K57" s="22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2"/>
      <c r="AN57" s="21"/>
      <c r="AO57" s="22"/>
      <c r="AP57" s="21"/>
      <c r="AQ57" s="22"/>
      <c r="AR57" s="21"/>
      <c r="AS57" s="22"/>
      <c r="AT57" s="21"/>
      <c r="AU57" s="22"/>
      <c r="AV57" s="21"/>
      <c r="AW57" s="22"/>
      <c r="AX57" s="21"/>
      <c r="AY57" s="22"/>
      <c r="AZ57" s="21"/>
      <c r="BA57" s="22"/>
      <c r="BB57" s="21"/>
      <c r="BC57" s="22"/>
      <c r="BD57" s="21"/>
      <c r="BE57" s="22"/>
      <c r="BF57" s="21"/>
      <c r="BG57" s="22"/>
    </row>
    <row r="58" spans="1:59" x14ac:dyDescent="0.25">
      <c r="A58" s="5" t="s">
        <v>81</v>
      </c>
      <c r="B58" s="7">
        <v>700008988</v>
      </c>
      <c r="C58" s="4" t="s">
        <v>137</v>
      </c>
      <c r="D58" s="26"/>
      <c r="E58" s="43" t="str">
        <f t="shared" si="0"/>
        <v/>
      </c>
      <c r="F58" s="43"/>
      <c r="G58" s="28">
        <f t="shared" si="1"/>
        <v>4</v>
      </c>
      <c r="H58" s="21">
        <v>43102</v>
      </c>
      <c r="I58" s="18">
        <v>4</v>
      </c>
      <c r="J58" s="21"/>
      <c r="K58" s="22"/>
      <c r="L58" s="21"/>
      <c r="M58" s="22"/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/>
      <c r="AC58" s="22"/>
      <c r="AD58" s="21"/>
      <c r="AE58" s="22"/>
      <c r="AF58" s="21"/>
      <c r="AG58" s="22"/>
      <c r="AH58" s="21"/>
      <c r="AI58" s="22"/>
      <c r="AJ58" s="21"/>
      <c r="AK58" s="22"/>
      <c r="AL58" s="21"/>
      <c r="AM58" s="22"/>
      <c r="AN58" s="21"/>
      <c r="AO58" s="22"/>
      <c r="AP58" s="21"/>
      <c r="AQ58" s="22"/>
      <c r="AR58" s="21"/>
      <c r="AS58" s="22"/>
      <c r="AT58" s="21"/>
      <c r="AU58" s="22"/>
      <c r="AV58" s="21"/>
      <c r="AW58" s="22"/>
      <c r="AX58" s="21"/>
      <c r="AY58" s="22"/>
      <c r="AZ58" s="21"/>
      <c r="BA58" s="22"/>
      <c r="BB58" s="21"/>
      <c r="BC58" s="22"/>
      <c r="BD58" s="21"/>
      <c r="BE58" s="22"/>
      <c r="BF58" s="21"/>
      <c r="BG58" s="22"/>
    </row>
    <row r="59" spans="1:59" x14ac:dyDescent="0.25">
      <c r="A59" s="5" t="s">
        <v>81</v>
      </c>
      <c r="B59" s="7" t="s">
        <v>54</v>
      </c>
      <c r="C59" s="4" t="s">
        <v>54</v>
      </c>
      <c r="D59" s="26"/>
      <c r="E59" s="43" t="str">
        <f t="shared" si="0"/>
        <v/>
      </c>
      <c r="F59" s="43"/>
      <c r="G59" s="28">
        <f t="shared" si="1"/>
        <v>1</v>
      </c>
      <c r="H59" s="21">
        <v>43102</v>
      </c>
      <c r="I59" s="18">
        <v>1</v>
      </c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1"/>
      <c r="AS59" s="22"/>
      <c r="AT59" s="21"/>
      <c r="AU59" s="22"/>
      <c r="AV59" s="21"/>
      <c r="AW59" s="22"/>
      <c r="AX59" s="21"/>
      <c r="AY59" s="22"/>
      <c r="AZ59" s="21"/>
      <c r="BA59" s="22"/>
      <c r="BB59" s="21"/>
      <c r="BC59" s="22"/>
      <c r="BD59" s="21"/>
      <c r="BE59" s="22"/>
      <c r="BF59" s="21"/>
      <c r="BG59" s="22"/>
    </row>
    <row r="60" spans="1:59" x14ac:dyDescent="0.25">
      <c r="A60" s="5" t="s">
        <v>81</v>
      </c>
      <c r="B60" s="7">
        <v>700003090</v>
      </c>
      <c r="C60" s="4" t="s">
        <v>196</v>
      </c>
      <c r="D60" s="26"/>
      <c r="E60" s="43">
        <f>IF(G60-F60&gt;0,0,G60-F60)</f>
        <v>0</v>
      </c>
      <c r="F60" s="43">
        <v>2</v>
      </c>
      <c r="G60" s="34">
        <f>I60+K60+M60+O60+Q60+S60+U60</f>
        <v>2</v>
      </c>
      <c r="H60" s="21">
        <v>43102</v>
      </c>
      <c r="I60" s="18">
        <v>2</v>
      </c>
      <c r="J60" s="21">
        <v>43210</v>
      </c>
      <c r="K60" s="23">
        <v>-1</v>
      </c>
      <c r="L60" s="21">
        <v>43214</v>
      </c>
      <c r="M60" s="22">
        <v>3</v>
      </c>
      <c r="N60" s="21">
        <v>43424</v>
      </c>
      <c r="O60" s="23">
        <v>-2</v>
      </c>
      <c r="P60" s="21"/>
      <c r="Q60" s="22"/>
      <c r="R60" s="21"/>
      <c r="S60" s="23"/>
      <c r="T60" s="21"/>
      <c r="U60" s="23"/>
      <c r="V60" s="21"/>
      <c r="W60" s="23"/>
      <c r="X60" s="21"/>
      <c r="Y60" s="22"/>
      <c r="Z60" s="21"/>
      <c r="AA60" s="22"/>
      <c r="AB60" s="21"/>
      <c r="AC60" s="22"/>
      <c r="AD60" s="21"/>
      <c r="AE60" s="22"/>
      <c r="AF60" s="21"/>
      <c r="AG60" s="22"/>
      <c r="AH60" s="21"/>
      <c r="AI60" s="22"/>
      <c r="AJ60" s="21"/>
      <c r="AK60" s="22"/>
      <c r="AL60" s="21"/>
      <c r="AM60" s="22"/>
      <c r="AN60" s="21"/>
      <c r="AO60" s="22"/>
      <c r="AP60" s="21"/>
      <c r="AQ60" s="22"/>
      <c r="AR60" s="21"/>
      <c r="AS60" s="22"/>
      <c r="AT60" s="21"/>
      <c r="AU60" s="22"/>
      <c r="AV60" s="21"/>
      <c r="AW60" s="22"/>
      <c r="AX60" s="21"/>
      <c r="AY60" s="22"/>
      <c r="AZ60" s="21"/>
      <c r="BA60" s="22"/>
      <c r="BB60" s="21"/>
      <c r="BC60" s="22"/>
      <c r="BD60" s="21"/>
      <c r="BE60" s="22"/>
      <c r="BF60" s="21"/>
      <c r="BG60" s="22"/>
    </row>
    <row r="61" spans="1:59" x14ac:dyDescent="0.25">
      <c r="A61" s="5" t="s">
        <v>88</v>
      </c>
      <c r="B61" s="7" t="s">
        <v>55</v>
      </c>
      <c r="C61" s="4" t="s">
        <v>163</v>
      </c>
      <c r="D61" s="26"/>
      <c r="E61" s="43" t="str">
        <f t="shared" si="0"/>
        <v/>
      </c>
      <c r="F61" s="43"/>
      <c r="G61" s="34">
        <f>I61+K61+M61+O61+Q61+S61</f>
        <v>1</v>
      </c>
      <c r="H61" s="21">
        <v>43102</v>
      </c>
      <c r="I61" s="18">
        <v>1</v>
      </c>
      <c r="J61" s="21"/>
      <c r="K61" s="23"/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U61" s="22"/>
      <c r="AV61" s="21"/>
      <c r="AW61" s="22"/>
      <c r="AX61" s="21"/>
      <c r="AY61" s="22"/>
      <c r="AZ61" s="21"/>
      <c r="BA61" s="22"/>
      <c r="BB61" s="21"/>
      <c r="BC61" s="22"/>
      <c r="BD61" s="21"/>
      <c r="BE61" s="22"/>
      <c r="BF61" s="21"/>
      <c r="BG61" s="22"/>
    </row>
    <row r="62" spans="1:59" x14ac:dyDescent="0.25">
      <c r="A62" s="5" t="s">
        <v>84</v>
      </c>
      <c r="B62" s="7">
        <v>999119745</v>
      </c>
      <c r="C62" s="4" t="s">
        <v>163</v>
      </c>
      <c r="D62" s="26"/>
      <c r="E62" s="43" t="str">
        <f t="shared" si="0"/>
        <v/>
      </c>
      <c r="F62" s="43"/>
      <c r="G62" s="28">
        <f t="shared" si="1"/>
        <v>4</v>
      </c>
      <c r="H62" s="21">
        <v>43102</v>
      </c>
      <c r="I62" s="18">
        <v>4</v>
      </c>
      <c r="J62" s="21"/>
      <c r="K62" s="22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21"/>
      <c r="AI62" s="22"/>
      <c r="AJ62" s="21"/>
      <c r="AK62" s="22"/>
      <c r="AL62" s="21"/>
      <c r="AM62" s="22"/>
      <c r="AN62" s="21"/>
      <c r="AO62" s="22"/>
      <c r="AP62" s="21"/>
      <c r="AQ62" s="22"/>
      <c r="AR62" s="21"/>
      <c r="AS62" s="22"/>
      <c r="AT62" s="21"/>
      <c r="AU62" s="22"/>
      <c r="AV62" s="21"/>
      <c r="AW62" s="22"/>
      <c r="AX62" s="21"/>
      <c r="AY62" s="22"/>
      <c r="AZ62" s="21"/>
      <c r="BA62" s="22"/>
      <c r="BB62" s="21"/>
      <c r="BC62" s="22"/>
      <c r="BD62" s="21"/>
      <c r="BE62" s="22"/>
      <c r="BF62" s="21"/>
      <c r="BG62" s="22"/>
    </row>
    <row r="63" spans="1:59" x14ac:dyDescent="0.25">
      <c r="A63" s="5" t="s">
        <v>81</v>
      </c>
      <c r="B63" s="7">
        <v>999028048</v>
      </c>
      <c r="C63" s="4" t="s">
        <v>163</v>
      </c>
      <c r="D63" s="26"/>
      <c r="E63" s="43" t="str">
        <f t="shared" si="0"/>
        <v/>
      </c>
      <c r="F63" s="43"/>
      <c r="G63" s="28">
        <f t="shared" si="1"/>
        <v>3</v>
      </c>
      <c r="H63" s="21">
        <v>43102</v>
      </c>
      <c r="I63" s="18">
        <v>3</v>
      </c>
      <c r="J63" s="21"/>
      <c r="K63" s="22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2"/>
      <c r="AN63" s="21"/>
      <c r="AO63" s="22"/>
      <c r="AP63" s="21"/>
      <c r="AQ63" s="22"/>
      <c r="AR63" s="21"/>
      <c r="AS63" s="22"/>
      <c r="AT63" s="21"/>
      <c r="AU63" s="22"/>
      <c r="AV63" s="21"/>
      <c r="AW63" s="22"/>
      <c r="AX63" s="21"/>
      <c r="AY63" s="22"/>
      <c r="AZ63" s="21"/>
      <c r="BA63" s="22"/>
      <c r="BB63" s="21"/>
      <c r="BC63" s="22"/>
      <c r="BD63" s="21"/>
      <c r="BE63" s="22"/>
      <c r="BF63" s="21"/>
      <c r="BG63" s="22"/>
    </row>
    <row r="64" spans="1:59" x14ac:dyDescent="0.25">
      <c r="A64" s="5" t="s">
        <v>88</v>
      </c>
      <c r="B64" s="7" t="s">
        <v>57</v>
      </c>
      <c r="C64" s="4" t="s">
        <v>139</v>
      </c>
      <c r="D64" s="26" t="s">
        <v>314</v>
      </c>
      <c r="E64" s="43"/>
      <c r="F64" s="46"/>
      <c r="G64" s="28">
        <f t="shared" si="1"/>
        <v>4</v>
      </c>
      <c r="H64" s="21">
        <v>43102</v>
      </c>
      <c r="I64" s="18">
        <v>4</v>
      </c>
      <c r="J64" s="21"/>
      <c r="K64" s="22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2"/>
      <c r="AN64" s="21"/>
      <c r="AO64" s="22"/>
      <c r="AP64" s="21"/>
      <c r="AQ64" s="22"/>
      <c r="AR64" s="21"/>
      <c r="AS64" s="22"/>
      <c r="AT64" s="21"/>
      <c r="AU64" s="22"/>
      <c r="AV64" s="21"/>
      <c r="AW64" s="22"/>
      <c r="AX64" s="21"/>
      <c r="AY64" s="22"/>
      <c r="AZ64" s="21"/>
      <c r="BA64" s="22"/>
      <c r="BB64" s="21"/>
      <c r="BC64" s="22"/>
      <c r="BD64" s="21"/>
      <c r="BE64" s="22"/>
      <c r="BF64" s="21"/>
      <c r="BG64" s="22"/>
    </row>
    <row r="65" spans="1:59" x14ac:dyDescent="0.25">
      <c r="A65" s="5" t="s">
        <v>87</v>
      </c>
      <c r="B65" s="7">
        <v>210000190</v>
      </c>
      <c r="C65" s="4" t="s">
        <v>242</v>
      </c>
      <c r="D65" s="26"/>
      <c r="E65" s="43" t="str">
        <f t="shared" si="0"/>
        <v/>
      </c>
      <c r="F65" s="43"/>
      <c r="G65" s="28">
        <f t="shared" si="1"/>
        <v>3</v>
      </c>
      <c r="H65" s="21">
        <v>43102</v>
      </c>
      <c r="I65" s="18">
        <v>3</v>
      </c>
      <c r="J65" s="21"/>
      <c r="K65" s="22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21"/>
      <c r="AG65" s="22"/>
      <c r="AH65" s="21"/>
      <c r="AI65" s="22"/>
      <c r="AJ65" s="21"/>
      <c r="AK65" s="22"/>
      <c r="AL65" s="21"/>
      <c r="AM65" s="22"/>
      <c r="AN65" s="21"/>
      <c r="AO65" s="22"/>
      <c r="AP65" s="21"/>
      <c r="AQ65" s="22"/>
      <c r="AR65" s="21"/>
      <c r="AS65" s="22"/>
      <c r="AT65" s="21"/>
      <c r="AU65" s="22"/>
      <c r="AV65" s="21"/>
      <c r="AW65" s="22"/>
      <c r="AX65" s="21"/>
      <c r="AY65" s="22"/>
      <c r="AZ65" s="21"/>
      <c r="BA65" s="22"/>
      <c r="BB65" s="21"/>
      <c r="BC65" s="22"/>
      <c r="BD65" s="21"/>
      <c r="BE65" s="22"/>
      <c r="BF65" s="21"/>
      <c r="BG65" s="22"/>
    </row>
    <row r="66" spans="1:59" x14ac:dyDescent="0.25">
      <c r="A66" s="5" t="s">
        <v>83</v>
      </c>
      <c r="B66" s="7" t="s">
        <v>58</v>
      </c>
      <c r="C66" s="4" t="s">
        <v>163</v>
      </c>
      <c r="D66" s="26"/>
      <c r="E66" s="43" t="str">
        <f t="shared" si="0"/>
        <v/>
      </c>
      <c r="F66" s="43"/>
      <c r="G66" s="28">
        <f t="shared" si="1"/>
        <v>1</v>
      </c>
      <c r="H66" s="21">
        <v>43102</v>
      </c>
      <c r="I66" s="18">
        <v>1</v>
      </c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2"/>
      <c r="AN66" s="21"/>
      <c r="AO66" s="22"/>
      <c r="AP66" s="21"/>
      <c r="AQ66" s="22"/>
      <c r="AR66" s="21"/>
      <c r="AS66" s="22"/>
      <c r="AT66" s="21"/>
      <c r="AU66" s="22"/>
      <c r="AV66" s="21"/>
      <c r="AW66" s="22"/>
      <c r="AX66" s="21"/>
      <c r="AY66" s="22"/>
      <c r="AZ66" s="21"/>
      <c r="BA66" s="22"/>
      <c r="BB66" s="21"/>
      <c r="BC66" s="22"/>
      <c r="BD66" s="21"/>
      <c r="BE66" s="22"/>
      <c r="BF66" s="21"/>
      <c r="BG66" s="22"/>
    </row>
    <row r="67" spans="1:59" x14ac:dyDescent="0.25">
      <c r="A67" s="5" t="s">
        <v>84</v>
      </c>
      <c r="B67" s="7">
        <v>999026422</v>
      </c>
      <c r="C67" s="4" t="s">
        <v>141</v>
      </c>
      <c r="D67" s="26"/>
      <c r="E67" s="43" t="str">
        <f t="shared" si="0"/>
        <v/>
      </c>
      <c r="F67" s="43"/>
      <c r="G67" s="28">
        <f t="shared" si="1"/>
        <v>1</v>
      </c>
      <c r="H67" s="21">
        <v>43102</v>
      </c>
      <c r="I67" s="18">
        <v>1</v>
      </c>
      <c r="J67" s="21"/>
      <c r="K67" s="22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2"/>
      <c r="AN67" s="21"/>
      <c r="AO67" s="22"/>
      <c r="AP67" s="21"/>
      <c r="AQ67" s="22"/>
      <c r="AR67" s="21"/>
      <c r="AS67" s="22"/>
      <c r="AT67" s="21"/>
      <c r="AU67" s="22"/>
      <c r="AV67" s="21"/>
      <c r="AW67" s="22"/>
      <c r="AX67" s="21"/>
      <c r="AY67" s="22"/>
      <c r="AZ67" s="21"/>
      <c r="BA67" s="22"/>
      <c r="BB67" s="21"/>
      <c r="BC67" s="22"/>
      <c r="BD67" s="21"/>
      <c r="BE67" s="22"/>
      <c r="BF67" s="21"/>
      <c r="BG67" s="22"/>
    </row>
    <row r="68" spans="1:59" x14ac:dyDescent="0.25">
      <c r="A68" s="5" t="s">
        <v>84</v>
      </c>
      <c r="B68" s="7">
        <v>999026375</v>
      </c>
      <c r="C68" s="4" t="s">
        <v>141</v>
      </c>
      <c r="D68" s="26"/>
      <c r="E68" s="43" t="str">
        <f t="shared" ref="E68:E131" si="3">IF(F68="","",G68-F68)</f>
        <v/>
      </c>
      <c r="F68" s="43"/>
      <c r="G68" s="28">
        <f t="shared" si="1"/>
        <v>1</v>
      </c>
      <c r="H68" s="21">
        <v>43102</v>
      </c>
      <c r="I68" s="18">
        <v>1</v>
      </c>
      <c r="J68" s="21"/>
      <c r="K68" s="22"/>
      <c r="L68" s="21"/>
      <c r="M68" s="22"/>
      <c r="N68" s="21"/>
      <c r="O68" s="22"/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/>
      <c r="AC68" s="22"/>
      <c r="AD68" s="21"/>
      <c r="AE68" s="22"/>
      <c r="AF68" s="21"/>
      <c r="AG68" s="22"/>
      <c r="AH68" s="21"/>
      <c r="AI68" s="22"/>
      <c r="AJ68" s="21"/>
      <c r="AK68" s="22"/>
      <c r="AL68" s="21"/>
      <c r="AM68" s="22"/>
      <c r="AN68" s="21"/>
      <c r="AO68" s="22"/>
      <c r="AP68" s="21"/>
      <c r="AQ68" s="22"/>
      <c r="AR68" s="21"/>
      <c r="AS68" s="22"/>
      <c r="AT68" s="21"/>
      <c r="AU68" s="22"/>
      <c r="AV68" s="21"/>
      <c r="AW68" s="22"/>
      <c r="AX68" s="21"/>
      <c r="AY68" s="22"/>
      <c r="AZ68" s="21"/>
      <c r="BA68" s="22"/>
      <c r="BB68" s="21"/>
      <c r="BC68" s="22"/>
      <c r="BD68" s="21"/>
      <c r="BE68" s="22"/>
      <c r="BF68" s="21"/>
      <c r="BG68" s="22"/>
    </row>
    <row r="69" spans="1:59" x14ac:dyDescent="0.25">
      <c r="A69" s="5" t="s">
        <v>84</v>
      </c>
      <c r="B69" s="7">
        <v>999032164</v>
      </c>
      <c r="C69" s="4" t="s">
        <v>142</v>
      </c>
      <c r="D69" s="26"/>
      <c r="E69" s="43" t="str">
        <f t="shared" si="3"/>
        <v/>
      </c>
      <c r="F69" s="43"/>
      <c r="G69" s="28">
        <f>I69+K69+M69+O69+Q69+S69</f>
        <v>10</v>
      </c>
      <c r="H69" s="21">
        <v>43102</v>
      </c>
      <c r="I69" s="18">
        <v>10</v>
      </c>
      <c r="J69" s="21"/>
      <c r="K69" s="22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2"/>
      <c r="AN69" s="21"/>
      <c r="AO69" s="22"/>
      <c r="AP69" s="21"/>
      <c r="AQ69" s="22"/>
      <c r="AR69" s="21"/>
      <c r="AS69" s="22"/>
      <c r="AT69" s="21"/>
      <c r="AU69" s="22"/>
      <c r="AV69" s="21"/>
      <c r="AW69" s="22"/>
      <c r="AX69" s="21"/>
      <c r="AY69" s="22"/>
      <c r="AZ69" s="21"/>
      <c r="BA69" s="22"/>
      <c r="BB69" s="21"/>
      <c r="BC69" s="22"/>
      <c r="BD69" s="21"/>
      <c r="BE69" s="22"/>
      <c r="BF69" s="21"/>
      <c r="BG69" s="22"/>
    </row>
    <row r="70" spans="1:59" x14ac:dyDescent="0.25">
      <c r="A70" s="5" t="s">
        <v>85</v>
      </c>
      <c r="B70" s="7">
        <v>999032368</v>
      </c>
      <c r="C70" s="4" t="s">
        <v>143</v>
      </c>
      <c r="D70" s="26"/>
      <c r="E70" s="43" t="str">
        <f t="shared" si="3"/>
        <v/>
      </c>
      <c r="F70" s="43"/>
      <c r="G70" s="28">
        <f>I70+K70+M70+O70+Q70+S70</f>
        <v>5</v>
      </c>
      <c r="H70" s="21">
        <v>43102</v>
      </c>
      <c r="I70" s="18">
        <v>5</v>
      </c>
      <c r="J70" s="21"/>
      <c r="K70" s="22"/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/>
      <c r="AC70" s="22"/>
      <c r="AD70" s="21"/>
      <c r="AE70" s="22"/>
      <c r="AF70" s="21"/>
      <c r="AG70" s="22"/>
      <c r="AH70" s="21"/>
      <c r="AI70" s="22"/>
      <c r="AJ70" s="21"/>
      <c r="AK70" s="22"/>
      <c r="AL70" s="21"/>
      <c r="AM70" s="22"/>
      <c r="AN70" s="21"/>
      <c r="AO70" s="22"/>
      <c r="AP70" s="21"/>
      <c r="AQ70" s="22"/>
      <c r="AR70" s="21"/>
      <c r="AS70" s="22"/>
      <c r="AT70" s="21"/>
      <c r="AU70" s="22"/>
      <c r="AV70" s="21"/>
      <c r="AW70" s="22"/>
      <c r="AX70" s="21"/>
      <c r="AY70" s="22"/>
      <c r="AZ70" s="21"/>
      <c r="BA70" s="22"/>
      <c r="BB70" s="21"/>
      <c r="BC70" s="22"/>
      <c r="BD70" s="21"/>
      <c r="BE70" s="22"/>
      <c r="BF70" s="21"/>
      <c r="BG70" s="22"/>
    </row>
    <row r="71" spans="1:59" x14ac:dyDescent="0.25">
      <c r="A71" s="5" t="s">
        <v>84</v>
      </c>
      <c r="B71" s="7">
        <v>17742</v>
      </c>
      <c r="C71" s="4" t="s">
        <v>144</v>
      </c>
      <c r="D71" s="26"/>
      <c r="E71" s="43" t="str">
        <f t="shared" si="3"/>
        <v/>
      </c>
      <c r="F71" s="43"/>
      <c r="G71" s="28">
        <f>I71+K71+M71+O71+Q71+S71</f>
        <v>5</v>
      </c>
      <c r="H71" s="21">
        <v>43102</v>
      </c>
      <c r="I71" s="18">
        <v>5</v>
      </c>
      <c r="J71" s="21"/>
      <c r="K71" s="22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1"/>
      <c r="AK71" s="22"/>
      <c r="AL71" s="21"/>
      <c r="AM71" s="22"/>
      <c r="AN71" s="21"/>
      <c r="AO71" s="22"/>
      <c r="AP71" s="21"/>
      <c r="AQ71" s="22"/>
      <c r="AR71" s="21"/>
      <c r="AS71" s="22"/>
      <c r="AT71" s="21"/>
      <c r="AU71" s="22"/>
      <c r="AV71" s="21"/>
      <c r="AW71" s="22"/>
      <c r="AX71" s="21"/>
      <c r="AY71" s="22"/>
      <c r="AZ71" s="21"/>
      <c r="BA71" s="22"/>
      <c r="BB71" s="21"/>
      <c r="BC71" s="22"/>
      <c r="BD71" s="21"/>
      <c r="BE71" s="22"/>
      <c r="BF71" s="21"/>
      <c r="BG71" s="22"/>
    </row>
    <row r="72" spans="1:59" x14ac:dyDescent="0.25">
      <c r="A72" s="5" t="s">
        <v>84</v>
      </c>
      <c r="B72" s="7" t="s">
        <v>59</v>
      </c>
      <c r="C72" s="4" t="s">
        <v>145</v>
      </c>
      <c r="D72" s="26"/>
      <c r="E72" s="43" t="str">
        <f t="shared" si="3"/>
        <v/>
      </c>
      <c r="F72" s="43"/>
      <c r="G72" s="28">
        <f>I72+K72+M72+O72+Q72+S72</f>
        <v>5</v>
      </c>
      <c r="H72" s="21">
        <v>43102</v>
      </c>
      <c r="I72" s="18">
        <v>5</v>
      </c>
      <c r="J72" s="21"/>
      <c r="K72" s="22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21"/>
      <c r="AI72" s="22"/>
      <c r="AJ72" s="21"/>
      <c r="AK72" s="22"/>
      <c r="AL72" s="21"/>
      <c r="AM72" s="22"/>
      <c r="AN72" s="21"/>
      <c r="AO72" s="22"/>
      <c r="AP72" s="21"/>
      <c r="AQ72" s="22"/>
      <c r="AR72" s="21"/>
      <c r="AS72" s="22"/>
      <c r="AT72" s="21"/>
      <c r="AU72" s="22"/>
      <c r="AV72" s="21"/>
      <c r="AW72" s="22"/>
      <c r="AX72" s="21"/>
      <c r="AY72" s="22"/>
      <c r="AZ72" s="21"/>
      <c r="BA72" s="22"/>
      <c r="BB72" s="21"/>
      <c r="BC72" s="22"/>
      <c r="BD72" s="21"/>
      <c r="BE72" s="22"/>
      <c r="BF72" s="21"/>
      <c r="BG72" s="22"/>
    </row>
    <row r="73" spans="1:59" x14ac:dyDescent="0.25">
      <c r="A73" s="5" t="s">
        <v>87</v>
      </c>
      <c r="B73" s="7" t="s">
        <v>69</v>
      </c>
      <c r="C73" s="4" t="s">
        <v>146</v>
      </c>
      <c r="D73" s="26"/>
      <c r="E73" s="43" t="str">
        <f t="shared" si="3"/>
        <v/>
      </c>
      <c r="F73" s="43"/>
      <c r="G73" s="28">
        <f>I73+K73+M73+O73+Q73+S73</f>
        <v>1</v>
      </c>
      <c r="H73" s="21">
        <v>43102</v>
      </c>
      <c r="I73" s="18">
        <v>1</v>
      </c>
      <c r="J73" s="21"/>
      <c r="K73" s="22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2"/>
      <c r="AN73" s="21"/>
      <c r="AO73" s="22"/>
      <c r="AP73" s="21"/>
      <c r="AQ73" s="22"/>
      <c r="AR73" s="21"/>
      <c r="AS73" s="22"/>
      <c r="AT73" s="21"/>
      <c r="AU73" s="22"/>
      <c r="AV73" s="21"/>
      <c r="AW73" s="22"/>
      <c r="AX73" s="21"/>
      <c r="AY73" s="22"/>
      <c r="AZ73" s="21"/>
      <c r="BA73" s="22"/>
      <c r="BB73" s="21"/>
      <c r="BC73" s="22"/>
      <c r="BD73" s="21"/>
      <c r="BE73" s="22"/>
      <c r="BF73" s="21"/>
      <c r="BG73" s="22"/>
    </row>
    <row r="74" spans="1:59" x14ac:dyDescent="0.25">
      <c r="A74" s="5" t="s">
        <v>81</v>
      </c>
      <c r="B74" s="35">
        <v>186002350</v>
      </c>
      <c r="C74" s="4" t="s">
        <v>190</v>
      </c>
      <c r="D74" s="36" t="s">
        <v>260</v>
      </c>
      <c r="E74" s="43">
        <f t="shared" ref="E74" si="4">IF(G74-F74&gt;0,0,G74-F74)</f>
        <v>-9</v>
      </c>
      <c r="F74" s="44">
        <v>9</v>
      </c>
      <c r="G74" s="34">
        <f>I74+K74+M74+O74+Q74+S74+U74+W74+Y74+AA74+AC74+AE74+AG74+AI74+AK74+AM74</f>
        <v>0</v>
      </c>
      <c r="H74" s="21">
        <v>43102</v>
      </c>
      <c r="I74" s="18">
        <v>9</v>
      </c>
      <c r="J74" s="21">
        <v>43111</v>
      </c>
      <c r="K74" s="23">
        <v>-4</v>
      </c>
      <c r="L74" s="21">
        <v>43166</v>
      </c>
      <c r="M74" s="23">
        <v>-1</v>
      </c>
      <c r="N74" s="21">
        <v>43293</v>
      </c>
      <c r="O74" s="23">
        <v>-1</v>
      </c>
      <c r="P74" s="21">
        <v>43326</v>
      </c>
      <c r="Q74" s="23">
        <v>4</v>
      </c>
      <c r="R74" s="21">
        <v>43360</v>
      </c>
      <c r="S74" s="23">
        <v>-1</v>
      </c>
      <c r="T74" s="21">
        <v>43360</v>
      </c>
      <c r="U74" s="23">
        <v>-4</v>
      </c>
      <c r="V74" s="21">
        <v>43455</v>
      </c>
      <c r="W74" s="23">
        <v>1</v>
      </c>
      <c r="X74" s="21">
        <v>43455</v>
      </c>
      <c r="Y74" s="23">
        <v>-3</v>
      </c>
      <c r="Z74" s="21"/>
      <c r="AA74" s="23"/>
      <c r="AB74" s="21"/>
      <c r="AC74" s="23"/>
      <c r="AD74" s="21"/>
      <c r="AE74" s="23"/>
      <c r="AF74" s="21"/>
      <c r="AG74" s="23"/>
      <c r="AH74" s="21"/>
      <c r="AI74" s="23"/>
      <c r="AJ74" s="21"/>
      <c r="AK74" s="23"/>
      <c r="AL74" s="21"/>
      <c r="AM74" s="23"/>
      <c r="AN74" s="21"/>
      <c r="AO74" s="23"/>
      <c r="AP74" s="21"/>
      <c r="AQ74" s="23"/>
      <c r="AR74" s="21"/>
      <c r="AS74" s="23"/>
      <c r="AT74" s="21"/>
      <c r="AU74" s="23"/>
      <c r="AV74" s="21"/>
      <c r="AW74" s="23"/>
      <c r="AX74" s="21"/>
      <c r="AY74" s="23"/>
      <c r="AZ74" s="21"/>
      <c r="BA74" s="23"/>
      <c r="BB74" s="21"/>
      <c r="BC74" s="23"/>
      <c r="BD74" s="21"/>
      <c r="BE74" s="23"/>
      <c r="BF74" s="21"/>
      <c r="BG74" s="23"/>
    </row>
    <row r="75" spans="1:59" x14ac:dyDescent="0.25">
      <c r="A75" s="5" t="s">
        <v>81</v>
      </c>
      <c r="B75" s="35">
        <v>186006049</v>
      </c>
      <c r="C75" s="4" t="s">
        <v>147</v>
      </c>
      <c r="D75" s="36" t="s">
        <v>260</v>
      </c>
      <c r="E75" s="43">
        <f>IF(G75-F75&gt;0,0,G75-F75)</f>
        <v>-8</v>
      </c>
      <c r="F75" s="44">
        <v>8</v>
      </c>
      <c r="G75" s="34">
        <f>I75+K75+M75+O75+Q75+S75+U75+W75+Y75</f>
        <v>0</v>
      </c>
      <c r="H75" s="21">
        <v>43102</v>
      </c>
      <c r="I75" s="18">
        <v>8</v>
      </c>
      <c r="J75" s="21">
        <v>43111</v>
      </c>
      <c r="K75" s="23">
        <v>-4</v>
      </c>
      <c r="L75" s="21">
        <v>43348</v>
      </c>
      <c r="M75" s="23">
        <v>3</v>
      </c>
      <c r="N75" s="21">
        <v>43360</v>
      </c>
      <c r="O75" s="23">
        <v>-4</v>
      </c>
      <c r="P75" s="21">
        <v>43362</v>
      </c>
      <c r="Q75" s="23">
        <v>1</v>
      </c>
      <c r="R75" s="21">
        <v>43455</v>
      </c>
      <c r="S75" s="23">
        <v>-4</v>
      </c>
      <c r="T75" s="21"/>
      <c r="U75" s="23"/>
      <c r="V75" s="21"/>
      <c r="W75" s="23"/>
      <c r="X75" s="21"/>
      <c r="Y75" s="23"/>
      <c r="Z75" s="21"/>
      <c r="AA75" s="23"/>
      <c r="AB75" s="21"/>
      <c r="AC75" s="23"/>
      <c r="AD75" s="21"/>
      <c r="AE75" s="23"/>
      <c r="AF75" s="21"/>
      <c r="AG75" s="23"/>
      <c r="AH75" s="21"/>
      <c r="AI75" s="23"/>
      <c r="AJ75" s="21"/>
      <c r="AK75" s="23"/>
      <c r="AL75" s="21"/>
      <c r="AM75" s="23"/>
      <c r="AN75" s="21"/>
      <c r="AO75" s="23"/>
      <c r="AP75" s="21"/>
      <c r="AQ75" s="23"/>
      <c r="AR75" s="21"/>
      <c r="AS75" s="23"/>
      <c r="AT75" s="21"/>
      <c r="AU75" s="23"/>
      <c r="AV75" s="21"/>
      <c r="AW75" s="23"/>
      <c r="AX75" s="21"/>
      <c r="AY75" s="23"/>
      <c r="AZ75" s="21"/>
      <c r="BA75" s="23"/>
      <c r="BB75" s="21"/>
      <c r="BC75" s="23"/>
      <c r="BD75" s="21"/>
      <c r="BE75" s="23"/>
      <c r="BF75" s="21"/>
      <c r="BG75" s="23"/>
    </row>
    <row r="76" spans="1:59" x14ac:dyDescent="0.25">
      <c r="A76" s="5" t="s">
        <v>81</v>
      </c>
      <c r="B76" s="7" t="s">
        <v>75</v>
      </c>
      <c r="C76" s="4" t="s">
        <v>148</v>
      </c>
      <c r="D76" s="26"/>
      <c r="E76" s="43" t="str">
        <f t="shared" si="3"/>
        <v/>
      </c>
      <c r="F76" s="43"/>
      <c r="G76" s="28">
        <f t="shared" ref="G76:G87" si="5">I76+K76+M76+O76+Q76+S76</f>
        <v>1</v>
      </c>
      <c r="H76" s="21">
        <v>43102</v>
      </c>
      <c r="I76" s="18">
        <v>1</v>
      </c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2"/>
      <c r="AN76" s="21"/>
      <c r="AO76" s="22"/>
      <c r="AP76" s="21"/>
      <c r="AQ76" s="22"/>
      <c r="AR76" s="21"/>
      <c r="AS76" s="22"/>
      <c r="AT76" s="21"/>
      <c r="AU76" s="22"/>
      <c r="AV76" s="21"/>
      <c r="AW76" s="22"/>
      <c r="AX76" s="21"/>
      <c r="AY76" s="22"/>
      <c r="AZ76" s="21"/>
      <c r="BA76" s="22"/>
      <c r="BB76" s="21"/>
      <c r="BC76" s="22"/>
      <c r="BD76" s="21"/>
      <c r="BE76" s="22"/>
      <c r="BF76" s="21"/>
      <c r="BG76" s="22"/>
    </row>
    <row r="77" spans="1:59" x14ac:dyDescent="0.25">
      <c r="A77" s="5" t="s">
        <v>85</v>
      </c>
      <c r="B77" s="7">
        <v>430003141</v>
      </c>
      <c r="C77" s="4" t="s">
        <v>149</v>
      </c>
      <c r="D77" s="26"/>
      <c r="E77" s="43" t="str">
        <f t="shared" si="3"/>
        <v/>
      </c>
      <c r="F77" s="43"/>
      <c r="G77" s="28">
        <f t="shared" si="5"/>
        <v>1</v>
      </c>
      <c r="H77" s="21">
        <v>43102</v>
      </c>
      <c r="I77" s="18">
        <v>1</v>
      </c>
      <c r="J77" s="21"/>
      <c r="K77" s="22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2"/>
      <c r="AN77" s="21"/>
      <c r="AO77" s="22"/>
      <c r="AP77" s="21"/>
      <c r="AQ77" s="22"/>
      <c r="AR77" s="21"/>
      <c r="AS77" s="22"/>
      <c r="AT77" s="21"/>
      <c r="AU77" s="22"/>
      <c r="AV77" s="21"/>
      <c r="AW77" s="22"/>
      <c r="AX77" s="21"/>
      <c r="AY77" s="22"/>
      <c r="AZ77" s="21"/>
      <c r="BA77" s="22"/>
      <c r="BB77" s="21"/>
      <c r="BC77" s="22"/>
      <c r="BD77" s="21"/>
      <c r="BE77" s="22"/>
      <c r="BF77" s="21"/>
      <c r="BG77" s="22"/>
    </row>
    <row r="78" spans="1:59" x14ac:dyDescent="0.25">
      <c r="A78" s="5" t="s">
        <v>84</v>
      </c>
      <c r="B78" s="7" t="s">
        <v>77</v>
      </c>
      <c r="C78" s="4" t="s">
        <v>150</v>
      </c>
      <c r="D78" s="26"/>
      <c r="E78" s="43" t="str">
        <f t="shared" si="3"/>
        <v/>
      </c>
      <c r="F78" s="43"/>
      <c r="G78" s="28">
        <f t="shared" si="5"/>
        <v>1</v>
      </c>
      <c r="H78" s="21">
        <v>43102</v>
      </c>
      <c r="I78" s="18">
        <v>1</v>
      </c>
      <c r="J78" s="21"/>
      <c r="K78" s="22"/>
      <c r="L78" s="21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2"/>
      <c r="AN78" s="21"/>
      <c r="AO78" s="22"/>
      <c r="AP78" s="21"/>
      <c r="AQ78" s="22"/>
      <c r="AR78" s="21"/>
      <c r="AS78" s="22"/>
      <c r="AT78" s="21"/>
      <c r="AU78" s="22"/>
      <c r="AV78" s="21"/>
      <c r="AW78" s="22"/>
      <c r="AX78" s="21"/>
      <c r="AY78" s="22"/>
      <c r="AZ78" s="21"/>
      <c r="BA78" s="22"/>
      <c r="BB78" s="21"/>
      <c r="BC78" s="22"/>
      <c r="BD78" s="21"/>
      <c r="BE78" s="22"/>
      <c r="BF78" s="21"/>
      <c r="BG78" s="22"/>
    </row>
    <row r="79" spans="1:59" x14ac:dyDescent="0.25">
      <c r="A79" s="5" t="s">
        <v>88</v>
      </c>
      <c r="B79" s="7">
        <v>289002450</v>
      </c>
      <c r="C79" s="4" t="s">
        <v>151</v>
      </c>
      <c r="D79" s="26"/>
      <c r="E79" s="43" t="str">
        <f t="shared" si="3"/>
        <v/>
      </c>
      <c r="F79" s="43"/>
      <c r="G79" s="28">
        <f t="shared" si="5"/>
        <v>6</v>
      </c>
      <c r="H79" s="21">
        <v>43102</v>
      </c>
      <c r="I79" s="18">
        <v>6</v>
      </c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2"/>
      <c r="AN79" s="21"/>
      <c r="AO79" s="22"/>
      <c r="AP79" s="21"/>
      <c r="AQ79" s="22"/>
      <c r="AR79" s="21"/>
      <c r="AS79" s="22"/>
      <c r="AT79" s="21"/>
      <c r="AU79" s="22"/>
      <c r="AV79" s="21"/>
      <c r="AW79" s="22"/>
      <c r="AX79" s="21"/>
      <c r="AY79" s="22"/>
      <c r="AZ79" s="21"/>
      <c r="BA79" s="22"/>
      <c r="BB79" s="21"/>
      <c r="BC79" s="22"/>
      <c r="BD79" s="21"/>
      <c r="BE79" s="22"/>
      <c r="BF79" s="21"/>
      <c r="BG79" s="22"/>
    </row>
    <row r="80" spans="1:59" x14ac:dyDescent="0.25">
      <c r="A80" s="5" t="s">
        <v>88</v>
      </c>
      <c r="B80" s="7">
        <v>289002226</v>
      </c>
      <c r="C80" s="4" t="s">
        <v>280</v>
      </c>
      <c r="D80" s="26" t="s">
        <v>281</v>
      </c>
      <c r="E80" s="43">
        <f>IF(G80-F80&gt;0,0,G80-F80)</f>
        <v>-3</v>
      </c>
      <c r="F80" s="43">
        <v>3</v>
      </c>
      <c r="G80" s="28">
        <f t="shared" si="5"/>
        <v>0</v>
      </c>
      <c r="H80" s="21">
        <v>43102</v>
      </c>
      <c r="I80" s="18">
        <v>3</v>
      </c>
      <c r="J80" s="21">
        <v>43112</v>
      </c>
      <c r="K80" s="23">
        <v>-1</v>
      </c>
      <c r="L80" s="21">
        <v>43123</v>
      </c>
      <c r="M80" s="23">
        <v>-2</v>
      </c>
      <c r="N80" s="21"/>
      <c r="O80" s="22"/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/>
      <c r="AC80" s="22"/>
      <c r="AD80" s="21"/>
      <c r="AE80" s="22"/>
      <c r="AF80" s="21"/>
      <c r="AG80" s="22"/>
      <c r="AH80" s="21"/>
      <c r="AI80" s="22"/>
      <c r="AJ80" s="21"/>
      <c r="AK80" s="22"/>
      <c r="AL80" s="21"/>
      <c r="AM80" s="22"/>
      <c r="AN80" s="21"/>
      <c r="AO80" s="22"/>
      <c r="AP80" s="21"/>
      <c r="AQ80" s="22"/>
      <c r="AR80" s="21"/>
      <c r="AS80" s="22"/>
      <c r="AT80" s="21"/>
      <c r="AU80" s="22"/>
      <c r="AV80" s="21"/>
      <c r="AW80" s="22"/>
      <c r="AX80" s="21"/>
      <c r="AY80" s="22"/>
      <c r="AZ80" s="21"/>
      <c r="BA80" s="22"/>
      <c r="BB80" s="21"/>
      <c r="BC80" s="22"/>
      <c r="BD80" s="21"/>
      <c r="BE80" s="22"/>
      <c r="BF80" s="21"/>
      <c r="BG80" s="22"/>
    </row>
    <row r="81" spans="1:59" x14ac:dyDescent="0.25">
      <c r="A81" s="5" t="s">
        <v>88</v>
      </c>
      <c r="B81" s="7">
        <v>289002149</v>
      </c>
      <c r="C81" s="4" t="s">
        <v>263</v>
      </c>
      <c r="D81" s="26"/>
      <c r="E81" s="43" t="str">
        <f t="shared" si="3"/>
        <v/>
      </c>
      <c r="F81" s="43"/>
      <c r="G81" s="28">
        <f t="shared" si="5"/>
        <v>3</v>
      </c>
      <c r="H81" s="21">
        <v>43102</v>
      </c>
      <c r="I81" s="18">
        <v>3</v>
      </c>
      <c r="J81" s="21"/>
      <c r="K81" s="22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2"/>
      <c r="AN81" s="21"/>
      <c r="AO81" s="22"/>
      <c r="AP81" s="21"/>
      <c r="AQ81" s="22"/>
      <c r="AR81" s="21"/>
      <c r="AS81" s="22"/>
      <c r="AT81" s="21"/>
      <c r="AU81" s="22"/>
      <c r="AV81" s="21"/>
      <c r="AW81" s="22"/>
      <c r="AX81" s="21"/>
      <c r="AY81" s="22"/>
      <c r="AZ81" s="21"/>
      <c r="BA81" s="22"/>
      <c r="BB81" s="21"/>
      <c r="BC81" s="22"/>
      <c r="BD81" s="21"/>
      <c r="BE81" s="22"/>
      <c r="BF81" s="21"/>
      <c r="BG81" s="22"/>
    </row>
    <row r="82" spans="1:59" x14ac:dyDescent="0.25">
      <c r="A82" s="5" t="s">
        <v>88</v>
      </c>
      <c r="B82" s="7">
        <v>289002219</v>
      </c>
      <c r="C82" s="4" t="s">
        <v>264</v>
      </c>
      <c r="D82" s="26"/>
      <c r="E82" s="43" t="str">
        <f t="shared" si="3"/>
        <v/>
      </c>
      <c r="F82" s="43"/>
      <c r="G82" s="28">
        <f t="shared" si="5"/>
        <v>1</v>
      </c>
      <c r="H82" s="21">
        <v>43102</v>
      </c>
      <c r="I82" s="18">
        <v>1</v>
      </c>
      <c r="J82" s="21"/>
      <c r="K82" s="22"/>
      <c r="L82" s="21"/>
      <c r="M82" s="22"/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/>
      <c r="AC82" s="22"/>
      <c r="AD82" s="21"/>
      <c r="AE82" s="22"/>
      <c r="AF82" s="21"/>
      <c r="AG82" s="22"/>
      <c r="AH82" s="21"/>
      <c r="AI82" s="22"/>
      <c r="AJ82" s="21"/>
      <c r="AK82" s="22"/>
      <c r="AL82" s="21"/>
      <c r="AM82" s="22"/>
      <c r="AN82" s="21"/>
      <c r="AO82" s="22"/>
      <c r="AP82" s="21"/>
      <c r="AQ82" s="22"/>
      <c r="AR82" s="21"/>
      <c r="AS82" s="22"/>
      <c r="AT82" s="21"/>
      <c r="AU82" s="22"/>
      <c r="AV82" s="21"/>
      <c r="AW82" s="22"/>
      <c r="AX82" s="21"/>
      <c r="AY82" s="22"/>
      <c r="AZ82" s="21"/>
      <c r="BA82" s="22"/>
      <c r="BB82" s="21"/>
      <c r="BC82" s="22"/>
      <c r="BD82" s="21"/>
      <c r="BE82" s="22"/>
      <c r="BF82" s="21"/>
      <c r="BG82" s="22"/>
    </row>
    <row r="83" spans="1:59" x14ac:dyDescent="0.25">
      <c r="A83" s="5" t="s">
        <v>84</v>
      </c>
      <c r="B83" s="8">
        <v>9026700</v>
      </c>
      <c r="C83" s="4" t="s">
        <v>155</v>
      </c>
      <c r="D83" s="26" t="s">
        <v>93</v>
      </c>
      <c r="E83" s="43" t="str">
        <f t="shared" si="3"/>
        <v/>
      </c>
      <c r="F83" s="43"/>
      <c r="G83" s="28">
        <f t="shared" si="5"/>
        <v>4</v>
      </c>
      <c r="H83" s="21">
        <v>43102</v>
      </c>
      <c r="I83" s="18">
        <v>4</v>
      </c>
      <c r="J83" s="24"/>
      <c r="K83" s="22"/>
      <c r="L83" s="24"/>
      <c r="M83" s="22"/>
      <c r="N83" s="24"/>
      <c r="O83" s="22"/>
      <c r="P83" s="24"/>
      <c r="Q83" s="22"/>
      <c r="R83" s="24"/>
      <c r="S83" s="22"/>
      <c r="T83" s="24"/>
      <c r="U83" s="22"/>
      <c r="V83" s="24"/>
      <c r="W83" s="22"/>
      <c r="X83" s="24"/>
      <c r="Y83" s="22"/>
      <c r="Z83" s="24"/>
      <c r="AA83" s="22"/>
      <c r="AB83" s="24"/>
      <c r="AC83" s="22"/>
      <c r="AD83" s="24"/>
      <c r="AE83" s="22"/>
      <c r="AF83" s="24"/>
      <c r="AG83" s="22"/>
      <c r="AH83" s="24"/>
      <c r="AI83" s="22"/>
      <c r="AJ83" s="24"/>
      <c r="AK83" s="22"/>
      <c r="AL83" s="24"/>
      <c r="AM83" s="22"/>
      <c r="AN83" s="24"/>
      <c r="AO83" s="22"/>
      <c r="AP83" s="24"/>
      <c r="AQ83" s="22"/>
      <c r="AR83" s="24"/>
      <c r="AS83" s="22"/>
      <c r="AT83" s="24"/>
      <c r="AU83" s="22"/>
      <c r="AV83" s="24"/>
      <c r="AW83" s="22"/>
      <c r="AX83" s="24"/>
      <c r="AY83" s="22"/>
      <c r="AZ83" s="24"/>
      <c r="BA83" s="22"/>
      <c r="BB83" s="24"/>
      <c r="BC83" s="22"/>
      <c r="BD83" s="24"/>
      <c r="BE83" s="22"/>
      <c r="BF83" s="24"/>
      <c r="BG83" s="22"/>
    </row>
    <row r="84" spans="1:59" x14ac:dyDescent="0.25">
      <c r="A84" s="5" t="s">
        <v>81</v>
      </c>
      <c r="B84" s="8" t="s">
        <v>40</v>
      </c>
      <c r="C84" s="4" t="s">
        <v>156</v>
      </c>
      <c r="D84" s="26" t="s">
        <v>90</v>
      </c>
      <c r="E84" s="43" t="str">
        <f t="shared" si="3"/>
        <v/>
      </c>
      <c r="F84" s="43"/>
      <c r="G84" s="28">
        <f t="shared" si="5"/>
        <v>5</v>
      </c>
      <c r="H84" s="21">
        <v>43102</v>
      </c>
      <c r="I84" s="18">
        <v>5</v>
      </c>
      <c r="J84" s="24"/>
      <c r="K84" s="22"/>
      <c r="L84" s="24"/>
      <c r="M84" s="22"/>
      <c r="N84" s="24"/>
      <c r="O84" s="22"/>
      <c r="P84" s="24"/>
      <c r="Q84" s="22"/>
      <c r="R84" s="24"/>
      <c r="S84" s="22"/>
      <c r="T84" s="24"/>
      <c r="U84" s="22"/>
      <c r="V84" s="24"/>
      <c r="W84" s="22"/>
      <c r="X84" s="24"/>
      <c r="Y84" s="22"/>
      <c r="Z84" s="24"/>
      <c r="AA84" s="22"/>
      <c r="AB84" s="24"/>
      <c r="AC84" s="22"/>
      <c r="AD84" s="24"/>
      <c r="AE84" s="22"/>
      <c r="AF84" s="24"/>
      <c r="AG84" s="22"/>
      <c r="AH84" s="24"/>
      <c r="AI84" s="22"/>
      <c r="AJ84" s="24"/>
      <c r="AK84" s="22"/>
      <c r="AL84" s="24"/>
      <c r="AM84" s="22"/>
      <c r="AN84" s="24"/>
      <c r="AO84" s="22"/>
      <c r="AP84" s="24"/>
      <c r="AQ84" s="22"/>
      <c r="AR84" s="24"/>
      <c r="AS84" s="22"/>
      <c r="AT84" s="24"/>
      <c r="AU84" s="22"/>
      <c r="AV84" s="24"/>
      <c r="AW84" s="22"/>
      <c r="AX84" s="24"/>
      <c r="AY84" s="22"/>
      <c r="AZ84" s="24"/>
      <c r="BA84" s="22"/>
      <c r="BB84" s="24"/>
      <c r="BC84" s="22"/>
      <c r="BD84" s="24"/>
      <c r="BE84" s="22"/>
      <c r="BF84" s="24"/>
      <c r="BG84" s="22"/>
    </row>
    <row r="85" spans="1:59" x14ac:dyDescent="0.25">
      <c r="A85" s="5" t="s">
        <v>84</v>
      </c>
      <c r="B85" s="8" t="s">
        <v>50</v>
      </c>
      <c r="C85" s="4" t="s">
        <v>180</v>
      </c>
      <c r="D85" s="26" t="s">
        <v>91</v>
      </c>
      <c r="E85" s="43">
        <f>IF(G85-F85&gt;0,0,G85-F85)</f>
        <v>0</v>
      </c>
      <c r="F85" s="44">
        <v>2</v>
      </c>
      <c r="G85" s="34">
        <f>I85+K85+M85+O85+Q85+S85+U85+W85</f>
        <v>6</v>
      </c>
      <c r="H85" s="21">
        <v>43102</v>
      </c>
      <c r="I85" s="18">
        <v>7</v>
      </c>
      <c r="J85" s="21">
        <v>43161</v>
      </c>
      <c r="K85" s="23">
        <v>-1</v>
      </c>
      <c r="L85" s="21">
        <v>43174</v>
      </c>
      <c r="M85" s="23">
        <v>-1</v>
      </c>
      <c r="N85" s="21">
        <v>43200</v>
      </c>
      <c r="O85" s="23">
        <v>-1</v>
      </c>
      <c r="P85" s="21">
        <v>43271</v>
      </c>
      <c r="Q85" s="23">
        <v>-1</v>
      </c>
      <c r="R85" s="21">
        <v>43361</v>
      </c>
      <c r="S85" s="23">
        <v>-1</v>
      </c>
      <c r="T85" s="21">
        <v>43707</v>
      </c>
      <c r="U85" s="23">
        <v>-1</v>
      </c>
      <c r="V85" s="21">
        <v>43728</v>
      </c>
      <c r="W85" s="23">
        <v>5</v>
      </c>
      <c r="X85" s="24"/>
      <c r="Y85" s="22"/>
      <c r="Z85" s="24"/>
      <c r="AA85" s="22"/>
      <c r="AB85" s="24"/>
      <c r="AC85" s="22"/>
      <c r="AD85" s="24"/>
      <c r="AE85" s="22"/>
      <c r="AF85" s="24"/>
      <c r="AG85" s="22"/>
      <c r="AH85" s="24"/>
      <c r="AI85" s="22"/>
      <c r="AJ85" s="24"/>
      <c r="AK85" s="22"/>
      <c r="AL85" s="24"/>
      <c r="AM85" s="22"/>
      <c r="AN85" s="24"/>
      <c r="AO85" s="22"/>
      <c r="AP85" s="24"/>
      <c r="AQ85" s="22"/>
      <c r="AR85" s="24"/>
      <c r="AS85" s="22"/>
      <c r="AT85" s="24"/>
      <c r="AU85" s="22"/>
      <c r="AV85" s="24"/>
      <c r="AW85" s="22"/>
      <c r="AX85" s="24"/>
      <c r="AY85" s="22"/>
      <c r="AZ85" s="24"/>
      <c r="BA85" s="22"/>
      <c r="BB85" s="24"/>
      <c r="BC85" s="22"/>
      <c r="BD85" s="24"/>
      <c r="BE85" s="22"/>
      <c r="BF85" s="24"/>
      <c r="BG85" s="22"/>
    </row>
    <row r="86" spans="1:59" x14ac:dyDescent="0.25">
      <c r="A86" s="5" t="s">
        <v>84</v>
      </c>
      <c r="B86" s="8" t="s">
        <v>56</v>
      </c>
      <c r="C86" s="4" t="s">
        <v>157</v>
      </c>
      <c r="D86" s="26" t="s">
        <v>92</v>
      </c>
      <c r="E86" s="43" t="str">
        <f t="shared" si="3"/>
        <v/>
      </c>
      <c r="F86" s="43"/>
      <c r="G86" s="28">
        <f t="shared" si="5"/>
        <v>6</v>
      </c>
      <c r="H86" s="21">
        <v>43102</v>
      </c>
      <c r="I86" s="18">
        <v>8</v>
      </c>
      <c r="J86" s="21">
        <v>43327</v>
      </c>
      <c r="K86" s="23">
        <v>-1</v>
      </c>
      <c r="L86" s="21">
        <v>43328</v>
      </c>
      <c r="M86" s="23">
        <v>-1</v>
      </c>
      <c r="N86" s="24"/>
      <c r="O86" s="22"/>
      <c r="P86" s="24"/>
      <c r="Q86" s="22"/>
      <c r="R86" s="24"/>
      <c r="S86" s="22"/>
      <c r="T86" s="24"/>
      <c r="U86" s="22"/>
      <c r="V86" s="24"/>
      <c r="W86" s="22"/>
      <c r="X86" s="24"/>
      <c r="Y86" s="22"/>
      <c r="Z86" s="24"/>
      <c r="AA86" s="22"/>
      <c r="AB86" s="24"/>
      <c r="AC86" s="22"/>
      <c r="AD86" s="24"/>
      <c r="AE86" s="22"/>
      <c r="AF86" s="24"/>
      <c r="AG86" s="22"/>
      <c r="AH86" s="24"/>
      <c r="AI86" s="22"/>
      <c r="AJ86" s="24"/>
      <c r="AK86" s="22"/>
      <c r="AL86" s="24"/>
      <c r="AM86" s="22"/>
      <c r="AN86" s="24"/>
      <c r="AO86" s="22"/>
      <c r="AP86" s="24"/>
      <c r="AQ86" s="22"/>
      <c r="AR86" s="24"/>
      <c r="AS86" s="22"/>
      <c r="AT86" s="24"/>
      <c r="AU86" s="22"/>
      <c r="AV86" s="24"/>
      <c r="AW86" s="22"/>
      <c r="AX86" s="24"/>
      <c r="AY86" s="22"/>
      <c r="AZ86" s="24"/>
      <c r="BA86" s="22"/>
      <c r="BB86" s="24"/>
      <c r="BC86" s="22"/>
      <c r="BD86" s="24"/>
      <c r="BE86" s="22"/>
      <c r="BF86" s="24"/>
      <c r="BG86" s="22"/>
    </row>
    <row r="87" spans="1:59" x14ac:dyDescent="0.25">
      <c r="A87" s="5" t="s">
        <v>84</v>
      </c>
      <c r="B87" s="8" t="s">
        <v>160</v>
      </c>
      <c r="C87" s="4" t="s">
        <v>161</v>
      </c>
      <c r="D87" s="26"/>
      <c r="E87" s="43" t="str">
        <f t="shared" si="3"/>
        <v/>
      </c>
      <c r="F87" s="43"/>
      <c r="G87" s="28">
        <f t="shared" si="5"/>
        <v>2</v>
      </c>
      <c r="H87" s="21">
        <v>43112</v>
      </c>
      <c r="I87" s="22">
        <v>2</v>
      </c>
      <c r="J87" s="24"/>
      <c r="K87" s="22"/>
      <c r="L87" s="21"/>
      <c r="M87" s="22"/>
      <c r="N87" s="24"/>
      <c r="O87" s="22"/>
      <c r="P87" s="24"/>
      <c r="Q87" s="22"/>
      <c r="R87" s="24"/>
      <c r="S87" s="22"/>
      <c r="T87" s="24"/>
      <c r="U87" s="22"/>
      <c r="V87" s="24"/>
      <c r="W87" s="22"/>
      <c r="X87" s="24"/>
      <c r="Y87" s="22"/>
      <c r="Z87" s="24"/>
      <c r="AA87" s="22"/>
      <c r="AB87" s="24"/>
      <c r="AC87" s="22"/>
      <c r="AD87" s="24"/>
      <c r="AE87" s="22"/>
      <c r="AF87" s="24"/>
      <c r="AG87" s="22"/>
      <c r="AH87" s="24"/>
      <c r="AI87" s="22"/>
      <c r="AJ87" s="24"/>
      <c r="AK87" s="22"/>
      <c r="AL87" s="24"/>
      <c r="AM87" s="22"/>
      <c r="AN87" s="24"/>
      <c r="AO87" s="22"/>
      <c r="AP87" s="24"/>
      <c r="AQ87" s="22"/>
      <c r="AR87" s="24"/>
      <c r="AS87" s="22"/>
      <c r="AT87" s="24"/>
      <c r="AU87" s="22"/>
      <c r="AV87" s="24"/>
      <c r="AW87" s="22"/>
      <c r="AX87" s="24"/>
      <c r="AY87" s="22"/>
      <c r="AZ87" s="24"/>
      <c r="BA87" s="22"/>
      <c r="BB87" s="24"/>
      <c r="BC87" s="22"/>
      <c r="BD87" s="24"/>
      <c r="BE87" s="22"/>
      <c r="BF87" s="24"/>
      <c r="BG87" s="22"/>
    </row>
    <row r="88" spans="1:59" x14ac:dyDescent="0.25">
      <c r="A88" s="5" t="s">
        <v>246</v>
      </c>
      <c r="B88" s="8">
        <v>700009641</v>
      </c>
      <c r="C88" s="4" t="s">
        <v>249</v>
      </c>
      <c r="D88" s="26"/>
      <c r="E88" s="43" t="str">
        <f t="shared" si="3"/>
        <v/>
      </c>
      <c r="F88" s="43"/>
      <c r="G88" s="34">
        <f>I88+K88+M88+O88+Q88+S88+U88+W88+Y88+AA88+AC88+AE88+AG88+AI88+AK88+AM88+AO88+AQ88+AS88+AU88+AW88+AY88</f>
        <v>17</v>
      </c>
      <c r="H88" s="21">
        <v>43151</v>
      </c>
      <c r="I88" s="18">
        <v>5</v>
      </c>
      <c r="J88" s="21">
        <v>43151</v>
      </c>
      <c r="K88" s="23">
        <v>-2</v>
      </c>
      <c r="L88" s="21">
        <v>43171</v>
      </c>
      <c r="M88" s="18">
        <v>6</v>
      </c>
      <c r="N88" s="21">
        <v>43171</v>
      </c>
      <c r="O88" s="23">
        <v>-4</v>
      </c>
      <c r="P88" s="21">
        <v>43355</v>
      </c>
      <c r="Q88" s="23">
        <v>-2</v>
      </c>
      <c r="R88" s="21">
        <v>43363</v>
      </c>
      <c r="S88" s="23">
        <v>20</v>
      </c>
      <c r="T88" s="21">
        <v>43375</v>
      </c>
      <c r="U88" s="23">
        <v>-1</v>
      </c>
      <c r="V88" s="21">
        <v>43390</v>
      </c>
      <c r="W88" s="23">
        <v>-8</v>
      </c>
      <c r="X88" s="21">
        <v>43402</v>
      </c>
      <c r="Y88" s="23">
        <v>-1</v>
      </c>
      <c r="Z88" s="21">
        <v>43405</v>
      </c>
      <c r="AA88" s="23">
        <v>4</v>
      </c>
      <c r="AB88" s="21"/>
      <c r="AC88" s="23"/>
      <c r="AD88" s="21"/>
      <c r="AE88" s="23"/>
      <c r="AF88" s="21"/>
      <c r="AG88" s="23"/>
      <c r="AH88" s="21"/>
      <c r="AI88" s="23"/>
      <c r="AJ88" s="21"/>
      <c r="AK88" s="23"/>
      <c r="AL88" s="21"/>
      <c r="AM88" s="23"/>
      <c r="AN88" s="21"/>
      <c r="AO88" s="23"/>
      <c r="AP88" s="21"/>
      <c r="AQ88" s="23"/>
      <c r="AR88" s="21"/>
      <c r="AS88" s="23"/>
      <c r="AT88" s="21"/>
      <c r="AU88" s="23"/>
      <c r="AV88" s="21"/>
      <c r="AW88" s="23"/>
      <c r="AX88" s="21"/>
      <c r="AY88" s="23"/>
      <c r="AZ88" s="21"/>
      <c r="BA88" s="23"/>
      <c r="BB88" s="21"/>
      <c r="BC88" s="23"/>
      <c r="BD88" s="21"/>
      <c r="BE88" s="23"/>
      <c r="BF88" s="21"/>
      <c r="BG88" s="23"/>
    </row>
    <row r="89" spans="1:59" x14ac:dyDescent="0.25">
      <c r="A89" s="5" t="s">
        <v>88</v>
      </c>
      <c r="B89" s="8" t="s">
        <v>170</v>
      </c>
      <c r="C89" s="4" t="s">
        <v>172</v>
      </c>
      <c r="D89" s="26" t="s">
        <v>171</v>
      </c>
      <c r="E89" s="43" t="str">
        <f t="shared" si="3"/>
        <v/>
      </c>
      <c r="F89" s="43"/>
      <c r="G89" s="28">
        <f t="shared" ref="G89:G148" si="6">I89+K89+M89+O89+Q89+S89</f>
        <v>2</v>
      </c>
      <c r="H89" s="21">
        <v>43151</v>
      </c>
      <c r="I89" s="18">
        <v>2</v>
      </c>
      <c r="J89" s="24"/>
      <c r="K89" s="22"/>
      <c r="L89" s="24"/>
      <c r="M89" s="22"/>
      <c r="N89" s="24"/>
      <c r="O89" s="22"/>
      <c r="P89" s="24"/>
      <c r="Q89" s="22"/>
      <c r="R89" s="24"/>
      <c r="S89" s="22"/>
      <c r="T89" s="24"/>
      <c r="U89" s="22"/>
      <c r="V89" s="24"/>
      <c r="W89" s="22"/>
      <c r="X89" s="24"/>
      <c r="Y89" s="22"/>
      <c r="Z89" s="24"/>
      <c r="AA89" s="22"/>
      <c r="AB89" s="24"/>
      <c r="AC89" s="22"/>
      <c r="AD89" s="24"/>
      <c r="AE89" s="22"/>
      <c r="AF89" s="24"/>
      <c r="AG89" s="22"/>
      <c r="AH89" s="21"/>
      <c r="AI89" s="23"/>
      <c r="AJ89" s="24"/>
      <c r="AK89" s="22"/>
      <c r="AL89" s="24"/>
      <c r="AM89" s="22"/>
      <c r="AN89" s="24"/>
      <c r="AO89" s="22"/>
      <c r="AP89" s="24"/>
      <c r="AQ89" s="22"/>
      <c r="AR89" s="24"/>
      <c r="AS89" s="22"/>
      <c r="AT89" s="24"/>
      <c r="AU89" s="22"/>
      <c r="AV89" s="24"/>
      <c r="AW89" s="22"/>
      <c r="AX89" s="24"/>
      <c r="AY89" s="22"/>
      <c r="AZ89" s="24"/>
      <c r="BA89" s="22"/>
      <c r="BB89" s="24"/>
      <c r="BC89" s="22"/>
      <c r="BD89" s="24"/>
      <c r="BE89" s="22"/>
      <c r="BF89" s="24"/>
      <c r="BG89" s="22"/>
    </row>
    <row r="90" spans="1:59" x14ac:dyDescent="0.25">
      <c r="A90" s="5" t="s">
        <v>89</v>
      </c>
      <c r="B90" s="8">
        <v>1503191</v>
      </c>
      <c r="C90" s="4" t="s">
        <v>173</v>
      </c>
      <c r="D90" s="26" t="s">
        <v>174</v>
      </c>
      <c r="E90" s="43" t="str">
        <f t="shared" si="3"/>
        <v/>
      </c>
      <c r="F90" s="43"/>
      <c r="G90" s="28">
        <f t="shared" si="6"/>
        <v>1</v>
      </c>
      <c r="H90" s="21">
        <v>43158</v>
      </c>
      <c r="I90" s="18">
        <v>4</v>
      </c>
      <c r="J90" s="30">
        <v>43158</v>
      </c>
      <c r="K90" s="23">
        <v>-2</v>
      </c>
      <c r="L90" s="30">
        <v>43167</v>
      </c>
      <c r="M90" s="23">
        <v>-1</v>
      </c>
      <c r="N90" s="24"/>
      <c r="O90" s="22"/>
      <c r="P90" s="24"/>
      <c r="Q90" s="22"/>
      <c r="R90" s="24"/>
      <c r="S90" s="22"/>
      <c r="T90" s="24"/>
      <c r="U90" s="22"/>
      <c r="V90" s="24"/>
      <c r="W90" s="22"/>
      <c r="X90" s="24"/>
      <c r="Y90" s="22"/>
      <c r="Z90" s="24"/>
      <c r="AA90" s="22"/>
      <c r="AB90" s="24"/>
      <c r="AC90" s="22"/>
      <c r="AD90" s="24"/>
      <c r="AE90" s="22"/>
      <c r="AF90" s="24"/>
      <c r="AG90" s="22"/>
      <c r="AH90" s="21"/>
      <c r="AI90" s="23"/>
      <c r="AJ90" s="24"/>
      <c r="AK90" s="22"/>
      <c r="AL90" s="24"/>
      <c r="AM90" s="22"/>
      <c r="AN90" s="24"/>
      <c r="AO90" s="22"/>
      <c r="AP90" s="24"/>
      <c r="AQ90" s="22"/>
      <c r="AR90" s="24"/>
      <c r="AS90" s="22"/>
      <c r="AT90" s="24"/>
      <c r="AU90" s="22"/>
      <c r="AV90" s="24"/>
      <c r="AW90" s="22"/>
      <c r="AX90" s="24"/>
      <c r="AY90" s="22"/>
      <c r="AZ90" s="24"/>
      <c r="BA90" s="22"/>
      <c r="BB90" s="24"/>
      <c r="BC90" s="22"/>
      <c r="BD90" s="24"/>
      <c r="BE90" s="22"/>
      <c r="BF90" s="24"/>
      <c r="BG90" s="22"/>
    </row>
    <row r="91" spans="1:59" s="17" customFormat="1" x14ac:dyDescent="0.25">
      <c r="A91" s="5" t="s">
        <v>89</v>
      </c>
      <c r="B91" s="8">
        <v>222635</v>
      </c>
      <c r="C91" s="4" t="s">
        <v>175</v>
      </c>
      <c r="D91" s="26"/>
      <c r="E91" s="43" t="str">
        <f t="shared" si="3"/>
        <v/>
      </c>
      <c r="F91" s="43"/>
      <c r="G91" s="28">
        <f t="shared" si="6"/>
        <v>1</v>
      </c>
      <c r="H91" s="21">
        <v>43158</v>
      </c>
      <c r="I91" s="18">
        <v>1</v>
      </c>
      <c r="J91" s="24"/>
      <c r="K91" s="22"/>
      <c r="L91" s="24"/>
      <c r="M91" s="22"/>
      <c r="N91" s="24"/>
      <c r="O91" s="22"/>
      <c r="P91" s="24"/>
      <c r="Q91" s="22"/>
      <c r="R91" s="24"/>
      <c r="S91" s="22"/>
      <c r="T91" s="24"/>
      <c r="U91" s="22"/>
      <c r="V91" s="24"/>
      <c r="W91" s="22"/>
      <c r="X91" s="24"/>
      <c r="Y91" s="22"/>
      <c r="Z91" s="24"/>
      <c r="AA91" s="22"/>
      <c r="AB91" s="24"/>
      <c r="AC91" s="22"/>
      <c r="AD91" s="24"/>
      <c r="AE91" s="22"/>
      <c r="AF91" s="24"/>
      <c r="AG91" s="22"/>
      <c r="AH91" s="21"/>
      <c r="AI91" s="23"/>
      <c r="AJ91" s="24"/>
      <c r="AK91" s="22"/>
      <c r="AL91" s="24"/>
      <c r="AM91" s="22"/>
      <c r="AN91" s="24"/>
      <c r="AO91" s="22"/>
      <c r="AP91" s="24"/>
      <c r="AQ91" s="22"/>
      <c r="AR91" s="24"/>
      <c r="AS91" s="22"/>
      <c r="AT91" s="24"/>
      <c r="AU91" s="22"/>
      <c r="AV91" s="24"/>
      <c r="AW91" s="22"/>
      <c r="AX91" s="24"/>
      <c r="AY91" s="22"/>
      <c r="AZ91" s="24"/>
      <c r="BA91" s="22"/>
      <c r="BB91" s="24"/>
      <c r="BC91" s="22"/>
      <c r="BD91" s="24"/>
      <c r="BE91" s="22"/>
      <c r="BF91" s="24"/>
      <c r="BG91" s="22"/>
    </row>
    <row r="92" spans="1:59" x14ac:dyDescent="0.25">
      <c r="A92" s="5" t="s">
        <v>89</v>
      </c>
      <c r="B92" s="8" t="s">
        <v>177</v>
      </c>
      <c r="C92" s="4" t="s">
        <v>176</v>
      </c>
      <c r="D92" s="26"/>
      <c r="E92" s="43" t="str">
        <f t="shared" si="3"/>
        <v/>
      </c>
      <c r="F92" s="43"/>
      <c r="G92" s="28">
        <f t="shared" si="6"/>
        <v>1</v>
      </c>
      <c r="H92" s="21">
        <v>43158</v>
      </c>
      <c r="I92" s="18">
        <v>1</v>
      </c>
      <c r="J92" s="24"/>
      <c r="K92" s="22"/>
      <c r="L92" s="24"/>
      <c r="M92" s="22"/>
      <c r="N92" s="24"/>
      <c r="O92" s="22"/>
      <c r="P92" s="24"/>
      <c r="Q92" s="22"/>
      <c r="R92" s="24"/>
      <c r="S92" s="22"/>
      <c r="T92" s="24"/>
      <c r="U92" s="22"/>
      <c r="V92" s="24"/>
      <c r="W92" s="22"/>
      <c r="X92" s="24"/>
      <c r="Y92" s="22"/>
      <c r="Z92" s="24"/>
      <c r="AA92" s="22"/>
      <c r="AB92" s="24"/>
      <c r="AC92" s="22"/>
      <c r="AD92" s="24"/>
      <c r="AE92" s="22"/>
      <c r="AF92" s="24"/>
      <c r="AG92" s="22"/>
      <c r="AH92" s="21"/>
      <c r="AI92" s="23"/>
      <c r="AJ92" s="24"/>
      <c r="AK92" s="22"/>
      <c r="AL92" s="24"/>
      <c r="AM92" s="22"/>
      <c r="AN92" s="24"/>
      <c r="AO92" s="22"/>
      <c r="AP92" s="24"/>
      <c r="AQ92" s="22"/>
      <c r="AR92" s="24"/>
      <c r="AS92" s="22"/>
      <c r="AT92" s="24"/>
      <c r="AU92" s="22"/>
      <c r="AV92" s="24"/>
      <c r="AW92" s="22"/>
      <c r="AX92" s="24"/>
      <c r="AY92" s="22"/>
      <c r="AZ92" s="24"/>
      <c r="BA92" s="22"/>
      <c r="BB92" s="24"/>
      <c r="BC92" s="22"/>
      <c r="BD92" s="24"/>
      <c r="BE92" s="22"/>
      <c r="BF92" s="24"/>
      <c r="BG92" s="22"/>
    </row>
    <row r="93" spans="1:59" x14ac:dyDescent="0.25">
      <c r="A93" s="5" t="s">
        <v>89</v>
      </c>
      <c r="B93" s="8">
        <v>222563</v>
      </c>
      <c r="C93" s="4" t="s">
        <v>178</v>
      </c>
      <c r="D93" s="26"/>
      <c r="E93" s="43" t="str">
        <f t="shared" si="3"/>
        <v/>
      </c>
      <c r="F93" s="43"/>
      <c r="G93" s="28">
        <f t="shared" si="6"/>
        <v>0</v>
      </c>
      <c r="H93" s="21">
        <v>43158</v>
      </c>
      <c r="I93" s="18">
        <v>1</v>
      </c>
      <c r="J93" s="21">
        <v>43158</v>
      </c>
      <c r="K93" s="23">
        <v>-1</v>
      </c>
      <c r="L93" s="24"/>
      <c r="M93" s="22"/>
      <c r="N93" s="24"/>
      <c r="O93" s="22"/>
      <c r="P93" s="24"/>
      <c r="Q93" s="22"/>
      <c r="R93" s="24"/>
      <c r="S93" s="22"/>
      <c r="T93" s="24"/>
      <c r="U93" s="22"/>
      <c r="V93" s="24"/>
      <c r="W93" s="22"/>
      <c r="X93" s="24"/>
      <c r="Y93" s="22"/>
      <c r="Z93" s="24"/>
      <c r="AA93" s="22"/>
      <c r="AB93" s="24"/>
      <c r="AC93" s="22"/>
      <c r="AD93" s="24"/>
      <c r="AE93" s="22"/>
      <c r="AF93" s="24"/>
      <c r="AG93" s="22"/>
      <c r="AH93" s="21"/>
      <c r="AI93" s="23"/>
      <c r="AJ93" s="24"/>
      <c r="AK93" s="22"/>
      <c r="AL93" s="24"/>
      <c r="AM93" s="22"/>
      <c r="AN93" s="24"/>
      <c r="AO93" s="22"/>
      <c r="AP93" s="24"/>
      <c r="AQ93" s="22"/>
      <c r="AR93" s="24"/>
      <c r="AS93" s="22"/>
      <c r="AT93" s="24"/>
      <c r="AU93" s="22"/>
      <c r="AV93" s="24"/>
      <c r="AW93" s="22"/>
      <c r="AX93" s="24"/>
      <c r="AY93" s="22"/>
      <c r="AZ93" s="24"/>
      <c r="BA93" s="22"/>
      <c r="BB93" s="24"/>
      <c r="BC93" s="22"/>
      <c r="BD93" s="24"/>
      <c r="BE93" s="22"/>
      <c r="BF93" s="24"/>
      <c r="BG93" s="22"/>
    </row>
    <row r="94" spans="1:59" x14ac:dyDescent="0.25">
      <c r="A94" s="5" t="s">
        <v>85</v>
      </c>
      <c r="B94" s="3">
        <v>999038882</v>
      </c>
      <c r="C94" s="4" t="s">
        <v>179</v>
      </c>
      <c r="D94" s="26"/>
      <c r="E94" s="43" t="str">
        <f t="shared" si="3"/>
        <v/>
      </c>
      <c r="F94" s="43"/>
      <c r="G94" s="28">
        <f t="shared" si="6"/>
        <v>1</v>
      </c>
      <c r="H94" s="21">
        <v>43160</v>
      </c>
      <c r="I94" s="18">
        <v>1</v>
      </c>
      <c r="J94" s="21"/>
      <c r="K94" s="22"/>
      <c r="L94" s="24"/>
      <c r="M94" s="22"/>
      <c r="N94" s="24"/>
      <c r="O94" s="22"/>
      <c r="P94" s="24"/>
      <c r="Q94" s="22"/>
      <c r="R94" s="24"/>
      <c r="S94" s="22"/>
      <c r="T94" s="24"/>
      <c r="U94" s="22"/>
      <c r="V94" s="24"/>
      <c r="W94" s="22"/>
      <c r="X94" s="24"/>
      <c r="Y94" s="22"/>
      <c r="Z94" s="24"/>
      <c r="AA94" s="22"/>
      <c r="AB94" s="24"/>
      <c r="AC94" s="22"/>
      <c r="AD94" s="24"/>
      <c r="AE94" s="22"/>
      <c r="AF94" s="24"/>
      <c r="AG94" s="22"/>
      <c r="AH94" s="21"/>
      <c r="AI94" s="23"/>
      <c r="AJ94" s="24"/>
      <c r="AK94" s="22"/>
      <c r="AL94" s="24"/>
      <c r="AM94" s="22"/>
      <c r="AN94" s="24"/>
      <c r="AO94" s="22"/>
      <c r="AP94" s="24"/>
      <c r="AQ94" s="22"/>
      <c r="AR94" s="24"/>
      <c r="AS94" s="22"/>
      <c r="AT94" s="24"/>
      <c r="AU94" s="22"/>
      <c r="AV94" s="24"/>
      <c r="AW94" s="22"/>
      <c r="AX94" s="24"/>
      <c r="AY94" s="22"/>
      <c r="AZ94" s="24"/>
      <c r="BA94" s="22"/>
      <c r="BB94" s="24"/>
      <c r="BC94" s="22"/>
      <c r="BD94" s="24"/>
      <c r="BE94" s="22"/>
      <c r="BF94" s="24"/>
      <c r="BG94" s="22"/>
    </row>
    <row r="95" spans="1:59" x14ac:dyDescent="0.25">
      <c r="A95" s="5" t="s">
        <v>81</v>
      </c>
      <c r="B95" s="8" t="s">
        <v>181</v>
      </c>
      <c r="C95" s="4" t="s">
        <v>282</v>
      </c>
      <c r="D95" s="26"/>
      <c r="E95" s="43">
        <f t="shared" ref="E95:E107" si="7">IF(G95-F95&gt;0,0,G95-F95)</f>
        <v>0</v>
      </c>
      <c r="F95" s="43">
        <v>4</v>
      </c>
      <c r="G95" s="34">
        <f>I95+K95+M95+O95+Q95+S95</f>
        <v>6</v>
      </c>
      <c r="H95" s="21">
        <v>43166</v>
      </c>
      <c r="I95" s="18">
        <v>4</v>
      </c>
      <c r="J95" s="21">
        <v>43166</v>
      </c>
      <c r="K95" s="23">
        <v>-4</v>
      </c>
      <c r="L95" s="21">
        <v>43349</v>
      </c>
      <c r="M95" s="22">
        <v>8</v>
      </c>
      <c r="N95" s="21">
        <v>43349</v>
      </c>
      <c r="O95" s="23">
        <v>-2</v>
      </c>
      <c r="P95" s="21"/>
      <c r="Q95" s="23"/>
      <c r="R95" s="21"/>
      <c r="S95" s="23"/>
      <c r="T95" s="24"/>
      <c r="U95" s="22"/>
      <c r="V95" s="24"/>
      <c r="W95" s="22"/>
      <c r="X95" s="24"/>
      <c r="Y95" s="22"/>
      <c r="Z95" s="24"/>
      <c r="AA95" s="22"/>
      <c r="AB95" s="24"/>
      <c r="AC95" s="22"/>
      <c r="AD95" s="24"/>
      <c r="AE95" s="22"/>
      <c r="AF95" s="24"/>
      <c r="AG95" s="22"/>
      <c r="AH95" s="21"/>
      <c r="AI95" s="23"/>
      <c r="AJ95" s="24"/>
      <c r="AK95" s="22"/>
      <c r="AL95" s="24"/>
      <c r="AM95" s="22"/>
      <c r="AN95" s="24"/>
      <c r="AO95" s="22"/>
      <c r="AP95" s="24"/>
      <c r="AQ95" s="22"/>
      <c r="AR95" s="24"/>
      <c r="AS95" s="22"/>
      <c r="AT95" s="24"/>
      <c r="AU95" s="22"/>
      <c r="AV95" s="24"/>
      <c r="AW95" s="22"/>
      <c r="AX95" s="24"/>
      <c r="AY95" s="22"/>
      <c r="AZ95" s="24"/>
      <c r="BA95" s="22"/>
      <c r="BB95" s="24"/>
      <c r="BC95" s="22"/>
      <c r="BD95" s="24"/>
      <c r="BE95" s="22"/>
      <c r="BF95" s="24"/>
      <c r="BG95" s="22"/>
    </row>
    <row r="96" spans="1:59" x14ac:dyDescent="0.25">
      <c r="A96" s="5" t="s">
        <v>84</v>
      </c>
      <c r="B96" s="8">
        <v>700000254</v>
      </c>
      <c r="C96" s="4" t="s">
        <v>283</v>
      </c>
      <c r="D96" s="26"/>
      <c r="E96" s="43">
        <f t="shared" si="7"/>
        <v>0</v>
      </c>
      <c r="F96" s="43">
        <v>8</v>
      </c>
      <c r="G96" s="28">
        <f t="shared" si="6"/>
        <v>8</v>
      </c>
      <c r="H96" s="21">
        <v>43166</v>
      </c>
      <c r="I96" s="18">
        <v>8</v>
      </c>
      <c r="J96" s="21">
        <v>43166</v>
      </c>
      <c r="K96" s="23">
        <v>-8</v>
      </c>
      <c r="L96" s="21">
        <v>43312</v>
      </c>
      <c r="M96" s="22">
        <v>16</v>
      </c>
      <c r="N96" s="21">
        <v>43318</v>
      </c>
      <c r="O96" s="23">
        <v>-8</v>
      </c>
      <c r="P96" s="21"/>
      <c r="Q96" s="23"/>
      <c r="R96" s="21"/>
      <c r="S96" s="23"/>
      <c r="T96" s="24"/>
      <c r="U96" s="22"/>
      <c r="V96" s="24"/>
      <c r="W96" s="22"/>
      <c r="X96" s="24"/>
      <c r="Y96" s="22"/>
      <c r="Z96" s="24"/>
      <c r="AA96" s="22"/>
      <c r="AB96" s="24"/>
      <c r="AC96" s="22"/>
      <c r="AD96" s="24"/>
      <c r="AE96" s="22"/>
      <c r="AF96" s="24"/>
      <c r="AG96" s="22"/>
      <c r="AH96" s="24"/>
      <c r="AI96" s="22"/>
      <c r="AJ96" s="24"/>
      <c r="AK96" s="22"/>
      <c r="AL96" s="24"/>
      <c r="AM96" s="22"/>
      <c r="AN96" s="24"/>
      <c r="AO96" s="22"/>
      <c r="AP96" s="24"/>
      <c r="AQ96" s="22"/>
      <c r="AR96" s="24"/>
      <c r="AS96" s="22"/>
      <c r="AT96" s="24"/>
      <c r="AU96" s="22"/>
      <c r="AV96" s="24"/>
      <c r="AW96" s="22"/>
      <c r="AX96" s="24"/>
      <c r="AY96" s="22"/>
      <c r="AZ96" s="24"/>
      <c r="BA96" s="22"/>
      <c r="BB96" s="24"/>
      <c r="BC96" s="22"/>
      <c r="BD96" s="24"/>
      <c r="BE96" s="22"/>
      <c r="BF96" s="24"/>
      <c r="BG96" s="22"/>
    </row>
    <row r="97" spans="1:59" x14ac:dyDescent="0.25">
      <c r="A97" s="5" t="s">
        <v>81</v>
      </c>
      <c r="B97" s="8" t="s">
        <v>184</v>
      </c>
      <c r="C97" s="4" t="s">
        <v>182</v>
      </c>
      <c r="D97" s="26"/>
      <c r="E97" s="43">
        <f t="shared" si="7"/>
        <v>0</v>
      </c>
      <c r="F97" s="43">
        <v>4</v>
      </c>
      <c r="G97" s="28">
        <f t="shared" si="6"/>
        <v>6</v>
      </c>
      <c r="H97" s="21">
        <v>43166</v>
      </c>
      <c r="I97" s="18">
        <v>2</v>
      </c>
      <c r="J97" s="21">
        <v>43166</v>
      </c>
      <c r="K97" s="23">
        <v>-2</v>
      </c>
      <c r="L97" s="21">
        <v>43349</v>
      </c>
      <c r="M97" s="22">
        <v>8</v>
      </c>
      <c r="N97" s="21">
        <v>43349</v>
      </c>
      <c r="O97" s="23">
        <v>-2</v>
      </c>
      <c r="P97" s="21"/>
      <c r="Q97" s="23"/>
      <c r="R97" s="21"/>
      <c r="S97" s="23"/>
      <c r="T97" s="24"/>
      <c r="U97" s="22"/>
      <c r="V97" s="24"/>
      <c r="W97" s="22"/>
      <c r="X97" s="24"/>
      <c r="Y97" s="22"/>
      <c r="Z97" s="24"/>
      <c r="AA97" s="22"/>
      <c r="AB97" s="24"/>
      <c r="AC97" s="22"/>
      <c r="AD97" s="24"/>
      <c r="AE97" s="22"/>
      <c r="AF97" s="24"/>
      <c r="AG97" s="22"/>
      <c r="AH97" s="24"/>
      <c r="AI97" s="22"/>
      <c r="AJ97" s="24"/>
      <c r="AK97" s="22"/>
      <c r="AL97" s="24"/>
      <c r="AM97" s="22"/>
      <c r="AN97" s="24"/>
      <c r="AO97" s="22"/>
      <c r="AP97" s="24"/>
      <c r="AQ97" s="22"/>
      <c r="AR97" s="24"/>
      <c r="AS97" s="22"/>
      <c r="AT97" s="24"/>
      <c r="AU97" s="22"/>
      <c r="AV97" s="24"/>
      <c r="AW97" s="22"/>
      <c r="AX97" s="24"/>
      <c r="AY97" s="22"/>
      <c r="AZ97" s="24"/>
      <c r="BA97" s="22"/>
      <c r="BB97" s="24"/>
      <c r="BC97" s="22"/>
      <c r="BD97" s="24"/>
      <c r="BE97" s="22"/>
      <c r="BF97" s="24"/>
      <c r="BG97" s="22"/>
    </row>
    <row r="98" spans="1:59" x14ac:dyDescent="0.25">
      <c r="A98" s="5" t="s">
        <v>84</v>
      </c>
      <c r="B98" s="8" t="s">
        <v>185</v>
      </c>
      <c r="C98" s="4" t="s">
        <v>183</v>
      </c>
      <c r="D98" s="26"/>
      <c r="E98" s="43">
        <f t="shared" si="7"/>
        <v>-2</v>
      </c>
      <c r="F98" s="43">
        <v>2</v>
      </c>
      <c r="G98" s="28">
        <f t="shared" si="6"/>
        <v>0</v>
      </c>
      <c r="H98" s="21">
        <v>43166</v>
      </c>
      <c r="I98" s="18">
        <v>2</v>
      </c>
      <c r="J98" s="21">
        <v>43319</v>
      </c>
      <c r="K98" s="23">
        <v>-2</v>
      </c>
      <c r="L98" s="21"/>
      <c r="M98" s="22"/>
      <c r="N98" s="21"/>
      <c r="O98" s="23"/>
      <c r="P98" s="21"/>
      <c r="Q98" s="22"/>
      <c r="R98" s="21"/>
      <c r="S98" s="23"/>
      <c r="T98" s="24"/>
      <c r="U98" s="22"/>
      <c r="V98" s="24"/>
      <c r="W98" s="22"/>
      <c r="X98" s="24"/>
      <c r="Y98" s="22"/>
      <c r="Z98" s="24"/>
      <c r="AA98" s="22"/>
      <c r="AB98" s="24"/>
      <c r="AC98" s="22"/>
      <c r="AD98" s="24"/>
      <c r="AE98" s="22"/>
      <c r="AF98" s="24"/>
      <c r="AG98" s="22"/>
      <c r="AH98" s="24"/>
      <c r="AI98" s="22"/>
      <c r="AJ98" s="24"/>
      <c r="AK98" s="22"/>
      <c r="AL98" s="24"/>
      <c r="AM98" s="22"/>
      <c r="AN98" s="24"/>
      <c r="AO98" s="22"/>
      <c r="AP98" s="24"/>
      <c r="AQ98" s="22"/>
      <c r="AR98" s="24"/>
      <c r="AS98" s="22"/>
      <c r="AT98" s="24"/>
      <c r="AU98" s="22"/>
      <c r="AV98" s="24"/>
      <c r="AW98" s="22"/>
      <c r="AX98" s="24"/>
      <c r="AY98" s="22"/>
      <c r="AZ98" s="24"/>
      <c r="BA98" s="22"/>
      <c r="BB98" s="24"/>
      <c r="BC98" s="22"/>
      <c r="BD98" s="24"/>
      <c r="BE98" s="22"/>
      <c r="BF98" s="24"/>
      <c r="BG98" s="22"/>
    </row>
    <row r="99" spans="1:59" x14ac:dyDescent="0.25">
      <c r="A99" s="5"/>
      <c r="B99" s="31">
        <v>201000174</v>
      </c>
      <c r="C99" s="32" t="s">
        <v>187</v>
      </c>
      <c r="D99" s="26"/>
      <c r="E99" s="43">
        <f t="shared" si="7"/>
        <v>-1</v>
      </c>
      <c r="F99" s="43">
        <v>1</v>
      </c>
      <c r="G99" s="28">
        <f t="shared" si="6"/>
        <v>0</v>
      </c>
      <c r="H99" s="21">
        <v>43166</v>
      </c>
      <c r="I99" s="18">
        <v>1</v>
      </c>
      <c r="J99" s="21">
        <v>43166</v>
      </c>
      <c r="K99" s="23">
        <v>-1</v>
      </c>
      <c r="L99" s="21"/>
      <c r="M99" s="18"/>
      <c r="N99" s="21"/>
      <c r="O99" s="22"/>
      <c r="P99" s="21"/>
      <c r="Q99" s="23"/>
      <c r="R99" s="21"/>
      <c r="S99" s="23"/>
      <c r="T99" s="24"/>
      <c r="U99" s="22"/>
      <c r="V99" s="24"/>
      <c r="W99" s="22"/>
      <c r="X99" s="24"/>
      <c r="Y99" s="22"/>
      <c r="Z99" s="24"/>
      <c r="AA99" s="22"/>
      <c r="AB99" s="24"/>
      <c r="AC99" s="22"/>
      <c r="AD99" s="24"/>
      <c r="AE99" s="22"/>
      <c r="AF99" s="24"/>
      <c r="AG99" s="22"/>
      <c r="AH99" s="24"/>
      <c r="AI99" s="22"/>
      <c r="AJ99" s="24"/>
      <c r="AK99" s="22"/>
      <c r="AL99" s="24"/>
      <c r="AM99" s="22"/>
      <c r="AN99" s="24"/>
      <c r="AO99" s="22"/>
      <c r="AP99" s="24"/>
      <c r="AQ99" s="22"/>
      <c r="AR99" s="24"/>
      <c r="AS99" s="22"/>
      <c r="AT99" s="24"/>
      <c r="AU99" s="22"/>
      <c r="AV99" s="24"/>
      <c r="AW99" s="22"/>
      <c r="AX99" s="24"/>
      <c r="AY99" s="22"/>
      <c r="AZ99" s="24"/>
      <c r="BA99" s="22"/>
      <c r="BB99" s="24"/>
      <c r="BC99" s="22"/>
      <c r="BD99" s="24"/>
      <c r="BE99" s="22"/>
      <c r="BF99" s="24"/>
      <c r="BG99" s="22"/>
    </row>
    <row r="100" spans="1:59" x14ac:dyDescent="0.25">
      <c r="A100" s="5"/>
      <c r="B100" s="8">
        <v>201000281</v>
      </c>
      <c r="C100" s="4" t="s">
        <v>188</v>
      </c>
      <c r="D100" s="26"/>
      <c r="E100" s="43">
        <f t="shared" si="7"/>
        <v>-1</v>
      </c>
      <c r="F100" s="43">
        <v>1</v>
      </c>
      <c r="G100" s="28">
        <f t="shared" si="6"/>
        <v>0</v>
      </c>
      <c r="H100" s="21">
        <v>43166</v>
      </c>
      <c r="I100" s="18">
        <v>1</v>
      </c>
      <c r="J100" s="21">
        <v>43166</v>
      </c>
      <c r="K100" s="23">
        <v>-1</v>
      </c>
      <c r="L100" s="21"/>
      <c r="M100" s="18"/>
      <c r="N100" s="21"/>
      <c r="O100" s="22"/>
      <c r="P100" s="21"/>
      <c r="Q100" s="23"/>
      <c r="R100" s="21"/>
      <c r="S100" s="23"/>
      <c r="T100" s="24"/>
      <c r="U100" s="22"/>
      <c r="V100" s="24"/>
      <c r="W100" s="22"/>
      <c r="X100" s="24"/>
      <c r="Y100" s="22"/>
      <c r="Z100" s="24"/>
      <c r="AA100" s="22"/>
      <c r="AB100" s="24"/>
      <c r="AC100" s="22"/>
      <c r="AD100" s="24"/>
      <c r="AE100" s="22"/>
      <c r="AF100" s="24"/>
      <c r="AG100" s="22"/>
      <c r="AH100" s="24"/>
      <c r="AI100" s="22"/>
      <c r="AJ100" s="24"/>
      <c r="AK100" s="22"/>
      <c r="AL100" s="24"/>
      <c r="AM100" s="22"/>
      <c r="AN100" s="24"/>
      <c r="AO100" s="22"/>
      <c r="AP100" s="24"/>
      <c r="AQ100" s="22"/>
      <c r="AR100" s="24"/>
      <c r="AS100" s="22"/>
      <c r="AT100" s="24"/>
      <c r="AU100" s="22"/>
      <c r="AV100" s="24"/>
      <c r="AW100" s="22"/>
      <c r="AX100" s="24"/>
      <c r="AY100" s="22"/>
      <c r="AZ100" s="24"/>
      <c r="BA100" s="22"/>
      <c r="BB100" s="24"/>
      <c r="BC100" s="22"/>
      <c r="BD100" s="24"/>
      <c r="BE100" s="22"/>
      <c r="BF100" s="24"/>
      <c r="BG100" s="22"/>
    </row>
    <row r="101" spans="1:59" x14ac:dyDescent="0.25">
      <c r="A101" s="5"/>
      <c r="B101" s="8">
        <v>700002642</v>
      </c>
      <c r="C101" s="4" t="s">
        <v>189</v>
      </c>
      <c r="D101" s="26"/>
      <c r="E101" s="43">
        <f t="shared" si="7"/>
        <v>-1</v>
      </c>
      <c r="F101" s="43">
        <v>1</v>
      </c>
      <c r="G101" s="28">
        <f t="shared" si="6"/>
        <v>0</v>
      </c>
      <c r="H101" s="21">
        <v>43166</v>
      </c>
      <c r="I101" s="18">
        <v>1</v>
      </c>
      <c r="J101" s="21">
        <v>43166</v>
      </c>
      <c r="K101" s="23">
        <v>-1</v>
      </c>
      <c r="L101" s="21"/>
      <c r="M101" s="18"/>
      <c r="N101" s="21"/>
      <c r="O101" s="22"/>
      <c r="P101" s="21"/>
      <c r="Q101" s="23"/>
      <c r="R101" s="21"/>
      <c r="S101" s="23"/>
      <c r="T101" s="24"/>
      <c r="U101" s="22"/>
      <c r="V101" s="24"/>
      <c r="W101" s="22"/>
      <c r="X101" s="24"/>
      <c r="Y101" s="22"/>
      <c r="Z101" s="24"/>
      <c r="AA101" s="22"/>
      <c r="AB101" s="24"/>
      <c r="AC101" s="22"/>
      <c r="AD101" s="24"/>
      <c r="AE101" s="22"/>
      <c r="AF101" s="24"/>
      <c r="AG101" s="22"/>
      <c r="AH101" s="24"/>
      <c r="AI101" s="22"/>
      <c r="AJ101" s="24"/>
      <c r="AK101" s="22"/>
      <c r="AL101" s="24"/>
      <c r="AM101" s="22"/>
      <c r="AN101" s="24"/>
      <c r="AO101" s="22"/>
      <c r="AP101" s="24"/>
      <c r="AQ101" s="22"/>
      <c r="AR101" s="24"/>
      <c r="AS101" s="22"/>
      <c r="AT101" s="24"/>
      <c r="AU101" s="22"/>
      <c r="AV101" s="24"/>
      <c r="AW101" s="22"/>
      <c r="AX101" s="24"/>
      <c r="AY101" s="22"/>
      <c r="AZ101" s="24"/>
      <c r="BA101" s="22"/>
      <c r="BB101" s="24"/>
      <c r="BC101" s="22"/>
      <c r="BD101" s="24"/>
      <c r="BE101" s="22"/>
      <c r="BF101" s="24"/>
      <c r="BG101" s="22"/>
    </row>
    <row r="102" spans="1:59" x14ac:dyDescent="0.25">
      <c r="A102" s="5" t="s">
        <v>83</v>
      </c>
      <c r="B102" s="8">
        <v>186002457</v>
      </c>
      <c r="C102" s="32" t="s">
        <v>191</v>
      </c>
      <c r="D102" s="26"/>
      <c r="E102" s="43">
        <f t="shared" si="7"/>
        <v>0</v>
      </c>
      <c r="F102" s="43">
        <v>2</v>
      </c>
      <c r="G102" s="34">
        <f t="shared" si="6"/>
        <v>3</v>
      </c>
      <c r="H102" s="21">
        <v>43166</v>
      </c>
      <c r="I102" s="18">
        <v>1</v>
      </c>
      <c r="J102" s="21">
        <v>43166</v>
      </c>
      <c r="K102" s="23">
        <v>-1</v>
      </c>
      <c r="L102" s="21">
        <v>43375</v>
      </c>
      <c r="M102" s="23">
        <v>4</v>
      </c>
      <c r="N102" s="21">
        <v>43375</v>
      </c>
      <c r="O102" s="23">
        <v>-1</v>
      </c>
      <c r="P102" s="21"/>
      <c r="Q102" s="23"/>
      <c r="R102" s="21"/>
      <c r="S102" s="23"/>
      <c r="T102" s="24"/>
      <c r="U102" s="22"/>
      <c r="V102" s="24"/>
      <c r="W102" s="22"/>
      <c r="X102" s="24"/>
      <c r="Y102" s="22"/>
      <c r="Z102" s="24"/>
      <c r="AA102" s="22"/>
      <c r="AB102" s="24"/>
      <c r="AC102" s="22"/>
      <c r="AD102" s="24"/>
      <c r="AE102" s="22"/>
      <c r="AF102" s="24"/>
      <c r="AG102" s="22"/>
      <c r="AH102" s="24"/>
      <c r="AI102" s="22"/>
      <c r="AJ102" s="24"/>
      <c r="AK102" s="22"/>
      <c r="AL102" s="24"/>
      <c r="AM102" s="22"/>
      <c r="AN102" s="24"/>
      <c r="AO102" s="22"/>
      <c r="AP102" s="24"/>
      <c r="AQ102" s="22"/>
      <c r="AR102" s="24"/>
      <c r="AS102" s="22"/>
      <c r="AT102" s="24"/>
      <c r="AU102" s="22"/>
      <c r="AV102" s="24"/>
      <c r="AW102" s="22"/>
      <c r="AX102" s="24"/>
      <c r="AY102" s="22"/>
      <c r="AZ102" s="24"/>
      <c r="BA102" s="22"/>
      <c r="BB102" s="24"/>
      <c r="BC102" s="22"/>
      <c r="BD102" s="24"/>
      <c r="BE102" s="22"/>
      <c r="BF102" s="24"/>
      <c r="BG102" s="22"/>
    </row>
    <row r="103" spans="1:59" x14ac:dyDescent="0.25">
      <c r="A103" s="5" t="s">
        <v>83</v>
      </c>
      <c r="B103" s="8">
        <v>186005827</v>
      </c>
      <c r="C103" s="4" t="s">
        <v>192</v>
      </c>
      <c r="D103" s="26"/>
      <c r="E103" s="43">
        <f t="shared" si="7"/>
        <v>-1</v>
      </c>
      <c r="F103" s="43">
        <v>2</v>
      </c>
      <c r="G103" s="34">
        <f t="shared" si="6"/>
        <v>1</v>
      </c>
      <c r="H103" s="21">
        <v>43166</v>
      </c>
      <c r="I103" s="18">
        <v>1</v>
      </c>
      <c r="J103" s="21">
        <v>43166</v>
      </c>
      <c r="K103" s="23">
        <v>-1</v>
      </c>
      <c r="L103" s="21">
        <v>43375</v>
      </c>
      <c r="M103" s="23">
        <v>2</v>
      </c>
      <c r="N103" s="21">
        <v>43375</v>
      </c>
      <c r="O103" s="23">
        <v>-1</v>
      </c>
      <c r="P103" s="21"/>
      <c r="Q103" s="22"/>
      <c r="R103" s="21"/>
      <c r="S103" s="23"/>
      <c r="T103" s="24"/>
      <c r="U103" s="22"/>
      <c r="V103" s="24"/>
      <c r="W103" s="22"/>
      <c r="X103" s="24"/>
      <c r="Y103" s="22"/>
      <c r="Z103" s="24"/>
      <c r="AA103" s="22"/>
      <c r="AB103" s="24"/>
      <c r="AC103" s="22"/>
      <c r="AD103" s="24"/>
      <c r="AE103" s="22"/>
      <c r="AF103" s="24"/>
      <c r="AG103" s="22"/>
      <c r="AH103" s="24"/>
      <c r="AI103" s="22"/>
      <c r="AJ103" s="24"/>
      <c r="AK103" s="22"/>
      <c r="AL103" s="24"/>
      <c r="AM103" s="22"/>
      <c r="AN103" s="24"/>
      <c r="AO103" s="22"/>
      <c r="AP103" s="24"/>
      <c r="AQ103" s="22"/>
      <c r="AR103" s="24"/>
      <c r="AS103" s="22"/>
      <c r="AT103" s="24"/>
      <c r="AU103" s="22"/>
      <c r="AV103" s="24"/>
      <c r="AW103" s="22"/>
      <c r="AX103" s="24"/>
      <c r="AY103" s="22"/>
      <c r="AZ103" s="24"/>
      <c r="BA103" s="22"/>
      <c r="BB103" s="24"/>
      <c r="BC103" s="22"/>
      <c r="BD103" s="24"/>
      <c r="BE103" s="22"/>
      <c r="BF103" s="24"/>
      <c r="BG103" s="22"/>
    </row>
    <row r="104" spans="1:59" x14ac:dyDescent="0.25">
      <c r="A104" s="5" t="s">
        <v>83</v>
      </c>
      <c r="B104" s="8">
        <v>186002127</v>
      </c>
      <c r="C104" s="4" t="s">
        <v>193</v>
      </c>
      <c r="D104" s="26"/>
      <c r="E104" s="43">
        <f t="shared" si="7"/>
        <v>-1</v>
      </c>
      <c r="F104" s="43">
        <v>2</v>
      </c>
      <c r="G104" s="34">
        <f t="shared" si="6"/>
        <v>1</v>
      </c>
      <c r="H104" s="21">
        <v>43166</v>
      </c>
      <c r="I104" s="18">
        <v>1</v>
      </c>
      <c r="J104" s="21">
        <v>43166</v>
      </c>
      <c r="K104" s="23">
        <v>-1</v>
      </c>
      <c r="L104" s="21">
        <v>43375</v>
      </c>
      <c r="M104" s="23">
        <v>2</v>
      </c>
      <c r="N104" s="21">
        <v>43531</v>
      </c>
      <c r="O104" s="23">
        <v>-1</v>
      </c>
      <c r="P104" s="21"/>
      <c r="Q104" s="22"/>
      <c r="R104" s="21"/>
      <c r="S104" s="23"/>
      <c r="T104" s="24"/>
      <c r="U104" s="22"/>
      <c r="V104" s="24"/>
      <c r="W104" s="22"/>
      <c r="X104" s="24"/>
      <c r="Y104" s="22"/>
      <c r="Z104" s="24"/>
      <c r="AA104" s="22"/>
      <c r="AB104" s="24"/>
      <c r="AC104" s="22"/>
      <c r="AD104" s="24"/>
      <c r="AE104" s="22"/>
      <c r="AF104" s="24"/>
      <c r="AG104" s="22"/>
      <c r="AH104" s="24"/>
      <c r="AI104" s="22"/>
      <c r="AJ104" s="24"/>
      <c r="AK104" s="22"/>
      <c r="AL104" s="24"/>
      <c r="AM104" s="22"/>
      <c r="AN104" s="24"/>
      <c r="AO104" s="22"/>
      <c r="AP104" s="24"/>
      <c r="AQ104" s="22"/>
      <c r="AR104" s="24"/>
      <c r="AS104" s="22"/>
      <c r="AT104" s="24"/>
      <c r="AU104" s="22"/>
      <c r="AV104" s="24"/>
      <c r="AW104" s="22"/>
      <c r="AX104" s="24"/>
      <c r="AY104" s="22"/>
      <c r="AZ104" s="24"/>
      <c r="BA104" s="22"/>
      <c r="BB104" s="24"/>
      <c r="BC104" s="22"/>
      <c r="BD104" s="24"/>
      <c r="BE104" s="22"/>
      <c r="BF104" s="24"/>
      <c r="BG104" s="22"/>
    </row>
    <row r="105" spans="1:59" x14ac:dyDescent="0.25">
      <c r="A105" s="5" t="s">
        <v>83</v>
      </c>
      <c r="B105" s="8">
        <v>186002128</v>
      </c>
      <c r="C105" s="4" t="s">
        <v>194</v>
      </c>
      <c r="D105" s="26"/>
      <c r="E105" s="43">
        <f t="shared" si="7"/>
        <v>-1</v>
      </c>
      <c r="F105" s="43">
        <v>2</v>
      </c>
      <c r="G105" s="28">
        <f t="shared" si="6"/>
        <v>1</v>
      </c>
      <c r="H105" s="21">
        <v>43166</v>
      </c>
      <c r="I105" s="18">
        <v>1</v>
      </c>
      <c r="J105" s="21">
        <v>43166</v>
      </c>
      <c r="K105" s="23">
        <v>-1</v>
      </c>
      <c r="L105" s="21">
        <v>43375</v>
      </c>
      <c r="M105" s="22">
        <v>2</v>
      </c>
      <c r="N105" s="21">
        <v>43531</v>
      </c>
      <c r="O105" s="23">
        <v>-1</v>
      </c>
      <c r="P105" s="21"/>
      <c r="Q105" s="22"/>
      <c r="R105" s="21"/>
      <c r="S105" s="23"/>
      <c r="T105" s="24"/>
      <c r="U105" s="22"/>
      <c r="V105" s="24"/>
      <c r="W105" s="22"/>
      <c r="X105" s="24"/>
      <c r="Y105" s="22"/>
      <c r="Z105" s="24"/>
      <c r="AA105" s="22"/>
      <c r="AB105" s="24"/>
      <c r="AC105" s="22"/>
      <c r="AD105" s="24"/>
      <c r="AE105" s="22"/>
      <c r="AF105" s="24"/>
      <c r="AG105" s="22"/>
      <c r="AH105" s="24"/>
      <c r="AI105" s="22"/>
      <c r="AJ105" s="24"/>
      <c r="AK105" s="22"/>
      <c r="AL105" s="24"/>
      <c r="AM105" s="22"/>
      <c r="AN105" s="24"/>
      <c r="AO105" s="22"/>
      <c r="AP105" s="24"/>
      <c r="AQ105" s="22"/>
      <c r="AR105" s="24"/>
      <c r="AS105" s="22"/>
      <c r="AT105" s="24"/>
      <c r="AU105" s="22"/>
      <c r="AV105" s="24"/>
      <c r="AW105" s="22"/>
      <c r="AX105" s="24"/>
      <c r="AY105" s="22"/>
      <c r="AZ105" s="24"/>
      <c r="BA105" s="22"/>
      <c r="BB105" s="24"/>
      <c r="BC105" s="22"/>
      <c r="BD105" s="24"/>
      <c r="BE105" s="22"/>
      <c r="BF105" s="24"/>
      <c r="BG105" s="22"/>
    </row>
    <row r="106" spans="1:59" x14ac:dyDescent="0.25">
      <c r="A106" s="5" t="s">
        <v>84</v>
      </c>
      <c r="B106" s="8">
        <v>186003031</v>
      </c>
      <c r="C106" s="4" t="s">
        <v>195</v>
      </c>
      <c r="D106" s="26"/>
      <c r="E106" s="43">
        <f t="shared" si="7"/>
        <v>-8</v>
      </c>
      <c r="F106" s="43">
        <v>24</v>
      </c>
      <c r="G106" s="34">
        <f>I106+K106+M106+O106+Q106+S106+U106</f>
        <v>16</v>
      </c>
      <c r="H106" s="21">
        <v>43166</v>
      </c>
      <c r="I106" s="18">
        <v>30</v>
      </c>
      <c r="J106" s="21">
        <v>43166</v>
      </c>
      <c r="K106" s="23">
        <v>-20</v>
      </c>
      <c r="L106" s="21">
        <v>43214</v>
      </c>
      <c r="M106" s="22">
        <v>10</v>
      </c>
      <c r="N106" s="21">
        <v>43243</v>
      </c>
      <c r="O106" s="23">
        <v>-4</v>
      </c>
      <c r="P106" s="21"/>
      <c r="Q106" s="23"/>
      <c r="R106" s="21"/>
      <c r="S106" s="23"/>
      <c r="T106" s="21"/>
      <c r="U106" s="23"/>
      <c r="V106" s="24"/>
      <c r="W106" s="22"/>
      <c r="X106" s="24"/>
      <c r="Y106" s="22"/>
      <c r="Z106" s="24"/>
      <c r="AA106" s="22"/>
      <c r="AB106" s="24"/>
      <c r="AC106" s="22"/>
      <c r="AD106" s="24"/>
      <c r="AE106" s="22"/>
      <c r="AF106" s="24"/>
      <c r="AG106" s="22"/>
      <c r="AH106" s="24"/>
      <c r="AI106" s="22"/>
      <c r="AJ106" s="24"/>
      <c r="AK106" s="22"/>
      <c r="AL106" s="24"/>
      <c r="AM106" s="22"/>
      <c r="AN106" s="24"/>
      <c r="AO106" s="22"/>
      <c r="AP106" s="24"/>
      <c r="AQ106" s="22"/>
      <c r="AR106" s="24"/>
      <c r="AS106" s="22"/>
      <c r="AT106" s="24"/>
      <c r="AU106" s="22"/>
      <c r="AV106" s="24"/>
      <c r="AW106" s="22"/>
      <c r="AX106" s="24"/>
      <c r="AY106" s="22"/>
      <c r="AZ106" s="24"/>
      <c r="BA106" s="22"/>
      <c r="BB106" s="24"/>
      <c r="BC106" s="22"/>
      <c r="BD106" s="24"/>
      <c r="BE106" s="22"/>
      <c r="BF106" s="24"/>
      <c r="BG106" s="22"/>
    </row>
    <row r="107" spans="1:59" x14ac:dyDescent="0.25">
      <c r="A107" s="5"/>
      <c r="B107" s="8">
        <v>700003741</v>
      </c>
      <c r="C107" s="4" t="s">
        <v>284</v>
      </c>
      <c r="D107" s="26" t="s">
        <v>285</v>
      </c>
      <c r="E107" s="43">
        <f t="shared" si="7"/>
        <v>-6</v>
      </c>
      <c r="F107" s="43">
        <v>6</v>
      </c>
      <c r="G107" s="28">
        <f t="shared" si="6"/>
        <v>0</v>
      </c>
      <c r="H107" s="21">
        <v>43166</v>
      </c>
      <c r="I107" s="18">
        <v>10</v>
      </c>
      <c r="J107" s="21">
        <v>43166</v>
      </c>
      <c r="K107" s="23">
        <v>-10</v>
      </c>
      <c r="L107" s="21">
        <v>43179</v>
      </c>
      <c r="M107" s="18">
        <v>30</v>
      </c>
      <c r="N107" s="21">
        <v>43179</v>
      </c>
      <c r="O107" s="23">
        <v>-30</v>
      </c>
      <c r="P107" s="21"/>
      <c r="Q107" s="22"/>
      <c r="R107" s="21"/>
      <c r="S107" s="23"/>
      <c r="T107" s="24"/>
      <c r="U107" s="22"/>
      <c r="V107" s="24"/>
      <c r="W107" s="22"/>
      <c r="X107" s="24"/>
      <c r="Y107" s="22"/>
      <c r="Z107" s="24"/>
      <c r="AA107" s="22"/>
      <c r="AB107" s="24"/>
      <c r="AC107" s="22"/>
      <c r="AD107" s="24"/>
      <c r="AE107" s="22"/>
      <c r="AF107" s="24"/>
      <c r="AG107" s="22"/>
      <c r="AH107" s="24"/>
      <c r="AI107" s="22"/>
      <c r="AJ107" s="24"/>
      <c r="AK107" s="22"/>
      <c r="AL107" s="24"/>
      <c r="AM107" s="22"/>
      <c r="AN107" s="24"/>
      <c r="AO107" s="22"/>
      <c r="AP107" s="24"/>
      <c r="AQ107" s="22"/>
      <c r="AR107" s="24"/>
      <c r="AS107" s="22"/>
      <c r="AT107" s="24"/>
      <c r="AU107" s="22"/>
      <c r="AV107" s="24"/>
      <c r="AW107" s="22"/>
      <c r="AX107" s="24"/>
      <c r="AY107" s="22"/>
      <c r="AZ107" s="24"/>
      <c r="BA107" s="22"/>
      <c r="BB107" s="24"/>
      <c r="BC107" s="22"/>
      <c r="BD107" s="24"/>
      <c r="BE107" s="22"/>
      <c r="BF107" s="24"/>
      <c r="BG107" s="22"/>
    </row>
    <row r="108" spans="1:59" x14ac:dyDescent="0.25">
      <c r="A108" s="5" t="s">
        <v>84</v>
      </c>
      <c r="B108" s="8" t="s">
        <v>197</v>
      </c>
      <c r="C108" s="4" t="s">
        <v>198</v>
      </c>
      <c r="D108" s="26"/>
      <c r="E108" s="43" t="str">
        <f t="shared" si="3"/>
        <v/>
      </c>
      <c r="F108" s="43"/>
      <c r="G108" s="28">
        <f t="shared" si="6"/>
        <v>0</v>
      </c>
      <c r="H108" s="21">
        <v>43242</v>
      </c>
      <c r="I108" s="18">
        <v>1</v>
      </c>
      <c r="J108" s="21">
        <v>43242</v>
      </c>
      <c r="K108" s="23">
        <v>-1</v>
      </c>
      <c r="L108" s="24"/>
      <c r="M108" s="22"/>
      <c r="N108" s="24"/>
      <c r="O108" s="22"/>
      <c r="P108" s="21"/>
      <c r="Q108" s="22"/>
      <c r="R108" s="21"/>
      <c r="S108" s="23"/>
      <c r="T108" s="24"/>
      <c r="U108" s="22"/>
      <c r="V108" s="24"/>
      <c r="W108" s="22"/>
      <c r="X108" s="24"/>
      <c r="Y108" s="22"/>
      <c r="Z108" s="24"/>
      <c r="AA108" s="22"/>
      <c r="AB108" s="24"/>
      <c r="AC108" s="22"/>
      <c r="AD108" s="24"/>
      <c r="AE108" s="22"/>
      <c r="AF108" s="24"/>
      <c r="AG108" s="22"/>
      <c r="AH108" s="24"/>
      <c r="AI108" s="22"/>
      <c r="AJ108" s="24"/>
      <c r="AK108" s="22"/>
      <c r="AL108" s="24"/>
      <c r="AM108" s="22"/>
      <c r="AN108" s="24"/>
      <c r="AO108" s="22"/>
      <c r="AP108" s="24"/>
      <c r="AQ108" s="22"/>
      <c r="AR108" s="24"/>
      <c r="AS108" s="22"/>
      <c r="AT108" s="24"/>
      <c r="AU108" s="22"/>
      <c r="AV108" s="24"/>
      <c r="AW108" s="22"/>
      <c r="AX108" s="24"/>
      <c r="AY108" s="22"/>
      <c r="AZ108" s="24"/>
      <c r="BA108" s="22"/>
      <c r="BB108" s="24"/>
      <c r="BC108" s="22"/>
      <c r="BD108" s="24"/>
      <c r="BE108" s="22"/>
      <c r="BF108" s="24"/>
      <c r="BG108" s="22"/>
    </row>
    <row r="109" spans="1:59" x14ac:dyDescent="0.25">
      <c r="A109" s="5" t="s">
        <v>83</v>
      </c>
      <c r="B109" s="8" t="s">
        <v>199</v>
      </c>
      <c r="C109" s="4" t="s">
        <v>200</v>
      </c>
      <c r="D109" s="26"/>
      <c r="E109" s="43" t="str">
        <f t="shared" si="3"/>
        <v/>
      </c>
      <c r="F109" s="43"/>
      <c r="G109" s="28">
        <f t="shared" si="6"/>
        <v>1</v>
      </c>
      <c r="H109" s="21">
        <v>43242</v>
      </c>
      <c r="I109" s="18">
        <v>1</v>
      </c>
      <c r="J109" s="21"/>
      <c r="K109" s="23"/>
      <c r="L109" s="24"/>
      <c r="M109" s="22"/>
      <c r="N109" s="24"/>
      <c r="O109" s="22"/>
      <c r="P109" s="21"/>
      <c r="Q109" s="22"/>
      <c r="R109" s="21"/>
      <c r="S109" s="23"/>
      <c r="T109" s="24"/>
      <c r="U109" s="22"/>
      <c r="V109" s="24"/>
      <c r="W109" s="22"/>
      <c r="X109" s="24"/>
      <c r="Y109" s="22"/>
      <c r="Z109" s="24"/>
      <c r="AA109" s="22"/>
      <c r="AB109" s="24"/>
      <c r="AC109" s="22"/>
      <c r="AD109" s="24"/>
      <c r="AE109" s="22"/>
      <c r="AF109" s="24"/>
      <c r="AG109" s="22"/>
      <c r="AH109" s="24"/>
      <c r="AI109" s="22"/>
      <c r="AJ109" s="24"/>
      <c r="AK109" s="22"/>
      <c r="AL109" s="24"/>
      <c r="AM109" s="22"/>
      <c r="AN109" s="24"/>
      <c r="AO109" s="22"/>
      <c r="AP109" s="24"/>
      <c r="AQ109" s="22"/>
      <c r="AR109" s="24"/>
      <c r="AS109" s="22"/>
      <c r="AT109" s="24"/>
      <c r="AU109" s="22"/>
      <c r="AV109" s="24"/>
      <c r="AW109" s="22"/>
      <c r="AX109" s="24"/>
      <c r="AY109" s="22"/>
      <c r="AZ109" s="24"/>
      <c r="BA109" s="22"/>
      <c r="BB109" s="24"/>
      <c r="BC109" s="22"/>
      <c r="BD109" s="24"/>
      <c r="BE109" s="22"/>
      <c r="BF109" s="24"/>
      <c r="BG109" s="22"/>
    </row>
    <row r="110" spans="1:59" x14ac:dyDescent="0.25">
      <c r="A110" s="5" t="s">
        <v>83</v>
      </c>
      <c r="B110" s="8" t="s">
        <v>201</v>
      </c>
      <c r="C110" s="4" t="s">
        <v>202</v>
      </c>
      <c r="D110" s="26"/>
      <c r="E110" s="43" t="str">
        <f t="shared" si="3"/>
        <v/>
      </c>
      <c r="F110" s="43"/>
      <c r="G110" s="28">
        <f t="shared" si="6"/>
        <v>0</v>
      </c>
      <c r="H110" s="21">
        <v>43242</v>
      </c>
      <c r="I110" s="18">
        <v>1</v>
      </c>
      <c r="J110" s="21">
        <v>43242</v>
      </c>
      <c r="K110" s="23">
        <v>-1</v>
      </c>
      <c r="L110" s="24"/>
      <c r="M110" s="22"/>
      <c r="N110" s="24"/>
      <c r="O110" s="22"/>
      <c r="P110" s="21"/>
      <c r="Q110" s="22"/>
      <c r="R110" s="21"/>
      <c r="S110" s="23"/>
      <c r="T110" s="24"/>
      <c r="U110" s="22"/>
      <c r="V110" s="24"/>
      <c r="W110" s="22"/>
      <c r="X110" s="24"/>
      <c r="Y110" s="22"/>
      <c r="Z110" s="24"/>
      <c r="AA110" s="22"/>
      <c r="AB110" s="24"/>
      <c r="AC110" s="22"/>
      <c r="AD110" s="24"/>
      <c r="AE110" s="22"/>
      <c r="AF110" s="24"/>
      <c r="AG110" s="22"/>
      <c r="AH110" s="24"/>
      <c r="AI110" s="22"/>
      <c r="AJ110" s="24"/>
      <c r="AK110" s="22"/>
      <c r="AL110" s="24"/>
      <c r="AM110" s="22"/>
      <c r="AN110" s="24"/>
      <c r="AO110" s="22"/>
      <c r="AP110" s="24"/>
      <c r="AQ110" s="22"/>
      <c r="AR110" s="24"/>
      <c r="AS110" s="22"/>
      <c r="AT110" s="24"/>
      <c r="AU110" s="22"/>
      <c r="AV110" s="24"/>
      <c r="AW110" s="22"/>
      <c r="AX110" s="24"/>
      <c r="AY110" s="22"/>
      <c r="AZ110" s="24"/>
      <c r="BA110" s="22"/>
      <c r="BB110" s="24"/>
      <c r="BC110" s="22"/>
      <c r="BD110" s="24"/>
      <c r="BE110" s="22"/>
      <c r="BF110" s="24"/>
      <c r="BG110" s="22"/>
    </row>
    <row r="111" spans="1:59" x14ac:dyDescent="0.25">
      <c r="A111" s="5"/>
      <c r="B111" s="8">
        <v>6070945</v>
      </c>
      <c r="C111" s="4" t="s">
        <v>203</v>
      </c>
      <c r="D111" s="26"/>
      <c r="E111" s="43" t="str">
        <f t="shared" si="3"/>
        <v/>
      </c>
      <c r="F111" s="43"/>
      <c r="G111" s="28">
        <f t="shared" si="6"/>
        <v>3</v>
      </c>
      <c r="H111" s="21">
        <v>43244</v>
      </c>
      <c r="I111" s="18">
        <v>3</v>
      </c>
      <c r="J111" s="24"/>
      <c r="K111" s="22"/>
      <c r="L111" s="24"/>
      <c r="M111" s="22"/>
      <c r="N111" s="24"/>
      <c r="O111" s="22"/>
      <c r="P111" s="21"/>
      <c r="Q111" s="22"/>
      <c r="R111" s="21"/>
      <c r="S111" s="23"/>
      <c r="T111" s="24"/>
      <c r="U111" s="22"/>
      <c r="V111" s="24"/>
      <c r="W111" s="22"/>
      <c r="X111" s="24"/>
      <c r="Y111" s="22"/>
      <c r="Z111" s="24"/>
      <c r="AA111" s="22"/>
      <c r="AB111" s="24"/>
      <c r="AC111" s="22"/>
      <c r="AD111" s="24"/>
      <c r="AE111" s="22"/>
      <c r="AF111" s="24"/>
      <c r="AG111" s="22"/>
      <c r="AH111" s="24"/>
      <c r="AI111" s="22"/>
      <c r="AJ111" s="24"/>
      <c r="AK111" s="22"/>
      <c r="AL111" s="24"/>
      <c r="AM111" s="22"/>
      <c r="AN111" s="24"/>
      <c r="AO111" s="22"/>
      <c r="AP111" s="24"/>
      <c r="AQ111" s="22"/>
      <c r="AR111" s="24"/>
      <c r="AS111" s="22"/>
      <c r="AT111" s="24"/>
      <c r="AU111" s="22"/>
      <c r="AV111" s="24"/>
      <c r="AW111" s="22"/>
      <c r="AX111" s="24"/>
      <c r="AY111" s="22"/>
      <c r="AZ111" s="24"/>
      <c r="BA111" s="22"/>
      <c r="BB111" s="24"/>
      <c r="BC111" s="22"/>
      <c r="BD111" s="24"/>
      <c r="BE111" s="22"/>
      <c r="BF111" s="24"/>
      <c r="BG111" s="22"/>
    </row>
    <row r="112" spans="1:59" x14ac:dyDescent="0.25">
      <c r="A112" s="5"/>
      <c r="B112" s="8">
        <v>7714898</v>
      </c>
      <c r="C112" s="4" t="s">
        <v>204</v>
      </c>
      <c r="D112" s="26"/>
      <c r="E112" s="43" t="str">
        <f t="shared" si="3"/>
        <v/>
      </c>
      <c r="F112" s="43"/>
      <c r="G112" s="28">
        <f t="shared" si="6"/>
        <v>5</v>
      </c>
      <c r="H112" s="21">
        <v>43244</v>
      </c>
      <c r="I112" s="18">
        <v>5</v>
      </c>
      <c r="J112" s="24"/>
      <c r="K112" s="22"/>
      <c r="L112" s="24"/>
      <c r="M112" s="22"/>
      <c r="N112" s="24"/>
      <c r="O112" s="22"/>
      <c r="P112" s="21"/>
      <c r="Q112" s="22"/>
      <c r="R112" s="21"/>
      <c r="S112" s="23"/>
      <c r="T112" s="24"/>
      <c r="U112" s="22"/>
      <c r="V112" s="24"/>
      <c r="W112" s="22"/>
      <c r="X112" s="24"/>
      <c r="Y112" s="22"/>
      <c r="Z112" s="24"/>
      <c r="AA112" s="22"/>
      <c r="AB112" s="24"/>
      <c r="AC112" s="22"/>
      <c r="AD112" s="24"/>
      <c r="AE112" s="22"/>
      <c r="AF112" s="24"/>
      <c r="AG112" s="22"/>
      <c r="AH112" s="24"/>
      <c r="AI112" s="22"/>
      <c r="AJ112" s="24"/>
      <c r="AK112" s="22"/>
      <c r="AL112" s="24"/>
      <c r="AM112" s="22"/>
      <c r="AN112" s="24"/>
      <c r="AO112" s="22"/>
      <c r="AP112" s="24"/>
      <c r="AQ112" s="22"/>
      <c r="AR112" s="24"/>
      <c r="AS112" s="22"/>
      <c r="AT112" s="24"/>
      <c r="AU112" s="22"/>
      <c r="AV112" s="24"/>
      <c r="AW112" s="22"/>
      <c r="AX112" s="24"/>
      <c r="AY112" s="22"/>
      <c r="AZ112" s="24"/>
      <c r="BA112" s="22"/>
      <c r="BB112" s="24"/>
      <c r="BC112" s="22"/>
      <c r="BD112" s="24"/>
      <c r="BE112" s="22"/>
      <c r="BF112" s="24"/>
      <c r="BG112" s="22"/>
    </row>
    <row r="113" spans="1:59" x14ac:dyDescent="0.25">
      <c r="A113" s="5"/>
      <c r="B113" s="8">
        <v>7715071</v>
      </c>
      <c r="C113" s="4" t="s">
        <v>205</v>
      </c>
      <c r="D113" s="26"/>
      <c r="E113" s="43" t="str">
        <f t="shared" si="3"/>
        <v/>
      </c>
      <c r="F113" s="43"/>
      <c r="G113" s="28">
        <f t="shared" si="6"/>
        <v>5</v>
      </c>
      <c r="H113" s="21">
        <v>43244</v>
      </c>
      <c r="I113" s="18">
        <v>5</v>
      </c>
      <c r="J113" s="24"/>
      <c r="K113" s="22"/>
      <c r="L113" s="24"/>
      <c r="M113" s="22"/>
      <c r="N113" s="24"/>
      <c r="O113" s="22"/>
      <c r="P113" s="21"/>
      <c r="Q113" s="22"/>
      <c r="R113" s="21"/>
      <c r="S113" s="23"/>
      <c r="T113" s="24"/>
      <c r="U113" s="22"/>
      <c r="V113" s="24"/>
      <c r="W113" s="22"/>
      <c r="X113" s="24"/>
      <c r="Y113" s="22"/>
      <c r="Z113" s="24"/>
      <c r="AA113" s="22"/>
      <c r="AB113" s="24"/>
      <c r="AC113" s="22"/>
      <c r="AD113" s="24"/>
      <c r="AE113" s="22"/>
      <c r="AF113" s="24"/>
      <c r="AG113" s="22"/>
      <c r="AH113" s="24"/>
      <c r="AI113" s="22"/>
      <c r="AJ113" s="24"/>
      <c r="AK113" s="22"/>
      <c r="AL113" s="24"/>
      <c r="AM113" s="22"/>
      <c r="AN113" s="24"/>
      <c r="AO113" s="22"/>
      <c r="AP113" s="24"/>
      <c r="AQ113" s="22"/>
      <c r="AR113" s="24"/>
      <c r="AS113" s="22"/>
      <c r="AT113" s="24"/>
      <c r="AU113" s="22"/>
      <c r="AV113" s="24"/>
      <c r="AW113" s="22"/>
      <c r="AX113" s="24"/>
      <c r="AY113" s="22"/>
      <c r="AZ113" s="24"/>
      <c r="BA113" s="22"/>
      <c r="BB113" s="24"/>
      <c r="BC113" s="22"/>
      <c r="BD113" s="24"/>
      <c r="BE113" s="22"/>
      <c r="BF113" s="24"/>
      <c r="BG113" s="22"/>
    </row>
    <row r="114" spans="1:59" x14ac:dyDescent="0.25">
      <c r="A114" s="5"/>
      <c r="B114" s="8">
        <v>700003811</v>
      </c>
      <c r="C114" s="4" t="s">
        <v>206</v>
      </c>
      <c r="D114" s="26"/>
      <c r="E114" s="43" t="str">
        <f t="shared" si="3"/>
        <v/>
      </c>
      <c r="F114" s="43"/>
      <c r="G114" s="28">
        <f t="shared" si="6"/>
        <v>16</v>
      </c>
      <c r="H114" s="21">
        <v>43244</v>
      </c>
      <c r="I114" s="18">
        <v>16</v>
      </c>
      <c r="J114" s="24"/>
      <c r="K114" s="22"/>
      <c r="L114" s="24"/>
      <c r="M114" s="22"/>
      <c r="N114" s="24"/>
      <c r="O114" s="22"/>
      <c r="P114" s="21"/>
      <c r="Q114" s="22"/>
      <c r="R114" s="21"/>
      <c r="S114" s="23"/>
      <c r="T114" s="24"/>
      <c r="U114" s="22"/>
      <c r="V114" s="24"/>
      <c r="W114" s="22"/>
      <c r="X114" s="24"/>
      <c r="Y114" s="22"/>
      <c r="Z114" s="24"/>
      <c r="AA114" s="22"/>
      <c r="AB114" s="24"/>
      <c r="AC114" s="22"/>
      <c r="AD114" s="24"/>
      <c r="AE114" s="22"/>
      <c r="AF114" s="24"/>
      <c r="AG114" s="22"/>
      <c r="AH114" s="24"/>
      <c r="AI114" s="22"/>
      <c r="AJ114" s="24"/>
      <c r="AK114" s="22"/>
      <c r="AL114" s="24"/>
      <c r="AM114" s="22"/>
      <c r="AN114" s="24"/>
      <c r="AO114" s="22"/>
      <c r="AP114" s="24"/>
      <c r="AQ114" s="22"/>
      <c r="AR114" s="24"/>
      <c r="AS114" s="22"/>
      <c r="AT114" s="24"/>
      <c r="AU114" s="22"/>
      <c r="AV114" s="24"/>
      <c r="AW114" s="22"/>
      <c r="AX114" s="24"/>
      <c r="AY114" s="22"/>
      <c r="AZ114" s="24"/>
      <c r="BA114" s="22"/>
      <c r="BB114" s="24"/>
      <c r="BC114" s="22"/>
      <c r="BD114" s="24"/>
      <c r="BE114" s="22"/>
      <c r="BF114" s="24"/>
      <c r="BG114" s="22"/>
    </row>
    <row r="115" spans="1:59" x14ac:dyDescent="0.25">
      <c r="A115" s="5"/>
      <c r="B115" s="8" t="s">
        <v>207</v>
      </c>
      <c r="C115" s="33" t="s">
        <v>208</v>
      </c>
      <c r="D115" s="26"/>
      <c r="E115" s="43" t="str">
        <f t="shared" si="3"/>
        <v/>
      </c>
      <c r="F115" s="43"/>
      <c r="G115" s="28">
        <f t="shared" si="6"/>
        <v>12</v>
      </c>
      <c r="H115" s="21">
        <v>43244</v>
      </c>
      <c r="I115" s="18">
        <v>12</v>
      </c>
      <c r="J115" s="24"/>
      <c r="K115" s="22"/>
      <c r="L115" s="24"/>
      <c r="M115" s="22"/>
      <c r="N115" s="24"/>
      <c r="O115" s="22"/>
      <c r="P115" s="21"/>
      <c r="Q115" s="22"/>
      <c r="R115" s="21"/>
      <c r="S115" s="23"/>
      <c r="T115" s="24"/>
      <c r="U115" s="22"/>
      <c r="V115" s="24"/>
      <c r="W115" s="22"/>
      <c r="X115" s="24"/>
      <c r="Y115" s="22"/>
      <c r="Z115" s="24"/>
      <c r="AA115" s="22"/>
      <c r="AB115" s="24"/>
      <c r="AC115" s="22"/>
      <c r="AD115" s="24"/>
      <c r="AE115" s="22"/>
      <c r="AF115" s="24"/>
      <c r="AG115" s="22"/>
      <c r="AH115" s="24"/>
      <c r="AI115" s="22"/>
      <c r="AJ115" s="24"/>
      <c r="AK115" s="22"/>
      <c r="AL115" s="24"/>
      <c r="AM115" s="22"/>
      <c r="AN115" s="24"/>
      <c r="AO115" s="22"/>
      <c r="AP115" s="24"/>
      <c r="AQ115" s="22"/>
      <c r="AR115" s="24"/>
      <c r="AS115" s="22"/>
      <c r="AT115" s="24"/>
      <c r="AU115" s="22"/>
      <c r="AV115" s="24"/>
      <c r="AW115" s="22"/>
      <c r="AX115" s="24"/>
      <c r="AY115" s="22"/>
      <c r="AZ115" s="24"/>
      <c r="BA115" s="22"/>
      <c r="BB115" s="24"/>
      <c r="BC115" s="22"/>
      <c r="BD115" s="24"/>
      <c r="BE115" s="22"/>
      <c r="BF115" s="24"/>
      <c r="BG115" s="22"/>
    </row>
    <row r="116" spans="1:59" x14ac:dyDescent="0.25">
      <c r="A116" s="5"/>
      <c r="B116" s="8" t="s">
        <v>209</v>
      </c>
      <c r="C116" s="4" t="s">
        <v>210</v>
      </c>
      <c r="D116" s="26"/>
      <c r="E116" s="43" t="str">
        <f t="shared" si="3"/>
        <v/>
      </c>
      <c r="F116" s="43"/>
      <c r="G116" s="28">
        <f t="shared" si="6"/>
        <v>2</v>
      </c>
      <c r="H116" s="21">
        <v>43244</v>
      </c>
      <c r="I116" s="18">
        <v>2</v>
      </c>
      <c r="J116" s="24"/>
      <c r="K116" s="22"/>
      <c r="L116" s="24"/>
      <c r="M116" s="22"/>
      <c r="N116" s="24"/>
      <c r="O116" s="22"/>
      <c r="P116" s="21"/>
      <c r="Q116" s="22"/>
      <c r="R116" s="21"/>
      <c r="S116" s="23"/>
      <c r="T116" s="24"/>
      <c r="U116" s="22"/>
      <c r="V116" s="24"/>
      <c r="W116" s="22"/>
      <c r="X116" s="24"/>
      <c r="Y116" s="22"/>
      <c r="Z116" s="24"/>
      <c r="AA116" s="22"/>
      <c r="AB116" s="24"/>
      <c r="AC116" s="22"/>
      <c r="AD116" s="24"/>
      <c r="AE116" s="22"/>
      <c r="AF116" s="24"/>
      <c r="AG116" s="22"/>
      <c r="AH116" s="24"/>
      <c r="AI116" s="22"/>
      <c r="AJ116" s="24"/>
      <c r="AK116" s="22"/>
      <c r="AL116" s="24"/>
      <c r="AM116" s="22"/>
      <c r="AN116" s="24"/>
      <c r="AO116" s="22"/>
      <c r="AP116" s="24"/>
      <c r="AQ116" s="22"/>
      <c r="AR116" s="24"/>
      <c r="AS116" s="22"/>
      <c r="AT116" s="24"/>
      <c r="AU116" s="22"/>
      <c r="AV116" s="24"/>
      <c r="AW116" s="22"/>
      <c r="AX116" s="24"/>
      <c r="AY116" s="22"/>
      <c r="AZ116" s="24"/>
      <c r="BA116" s="22"/>
      <c r="BB116" s="24"/>
      <c r="BC116" s="22"/>
      <c r="BD116" s="24"/>
      <c r="BE116" s="22"/>
      <c r="BF116" s="24"/>
      <c r="BG116" s="22"/>
    </row>
    <row r="117" spans="1:59" x14ac:dyDescent="0.25">
      <c r="A117" s="5"/>
      <c r="B117" s="8" t="s">
        <v>211</v>
      </c>
      <c r="C117" s="4" t="s">
        <v>212</v>
      </c>
      <c r="D117" s="26"/>
      <c r="E117" s="43" t="str">
        <f t="shared" si="3"/>
        <v/>
      </c>
      <c r="F117" s="43"/>
      <c r="G117" s="28">
        <f t="shared" si="6"/>
        <v>2</v>
      </c>
      <c r="H117" s="21">
        <v>43244</v>
      </c>
      <c r="I117" s="18">
        <v>2</v>
      </c>
      <c r="J117" s="24"/>
      <c r="K117" s="22"/>
      <c r="L117" s="24"/>
      <c r="M117" s="22"/>
      <c r="N117" s="24"/>
      <c r="O117" s="22"/>
      <c r="P117" s="21"/>
      <c r="Q117" s="22"/>
      <c r="R117" s="21"/>
      <c r="S117" s="23"/>
      <c r="T117" s="24"/>
      <c r="U117" s="22"/>
      <c r="V117" s="24"/>
      <c r="W117" s="22"/>
      <c r="X117" s="24"/>
      <c r="Y117" s="22"/>
      <c r="Z117" s="24"/>
      <c r="AA117" s="22"/>
      <c r="AB117" s="24"/>
      <c r="AC117" s="22"/>
      <c r="AD117" s="24"/>
      <c r="AE117" s="22"/>
      <c r="AF117" s="24"/>
      <c r="AG117" s="22"/>
      <c r="AH117" s="24"/>
      <c r="AI117" s="22"/>
      <c r="AJ117" s="24"/>
      <c r="AK117" s="22"/>
      <c r="AL117" s="24"/>
      <c r="AM117" s="22"/>
      <c r="AN117" s="24"/>
      <c r="AO117" s="22"/>
      <c r="AP117" s="24"/>
      <c r="AQ117" s="22"/>
      <c r="AR117" s="24"/>
      <c r="AS117" s="22"/>
      <c r="AT117" s="24"/>
      <c r="AU117" s="22"/>
      <c r="AV117" s="24"/>
      <c r="AW117" s="22"/>
      <c r="AX117" s="24"/>
      <c r="AY117" s="22"/>
      <c r="AZ117" s="24"/>
      <c r="BA117" s="22"/>
      <c r="BB117" s="24"/>
      <c r="BC117" s="22"/>
      <c r="BD117" s="24"/>
      <c r="BE117" s="22"/>
      <c r="BF117" s="24"/>
      <c r="BG117" s="22"/>
    </row>
    <row r="118" spans="1:59" x14ac:dyDescent="0.25">
      <c r="A118" s="5"/>
      <c r="B118" s="8" t="s">
        <v>213</v>
      </c>
      <c r="C118" s="4" t="s">
        <v>214</v>
      </c>
      <c r="D118" s="26"/>
      <c r="E118" s="43" t="str">
        <f t="shared" si="3"/>
        <v/>
      </c>
      <c r="F118" s="43"/>
      <c r="G118" s="28">
        <f t="shared" si="6"/>
        <v>10</v>
      </c>
      <c r="H118" s="21">
        <v>43244</v>
      </c>
      <c r="I118" s="18">
        <v>10</v>
      </c>
      <c r="J118" s="24"/>
      <c r="K118" s="22"/>
      <c r="L118" s="24"/>
      <c r="M118" s="22"/>
      <c r="N118" s="24"/>
      <c r="O118" s="22"/>
      <c r="P118" s="21"/>
      <c r="Q118" s="22"/>
      <c r="R118" s="21"/>
      <c r="S118" s="23"/>
      <c r="T118" s="24"/>
      <c r="U118" s="22"/>
      <c r="V118" s="24"/>
      <c r="W118" s="22"/>
      <c r="X118" s="24"/>
      <c r="Y118" s="22"/>
      <c r="Z118" s="24"/>
      <c r="AA118" s="22"/>
      <c r="AB118" s="24"/>
      <c r="AC118" s="22"/>
      <c r="AD118" s="24"/>
      <c r="AE118" s="22"/>
      <c r="AF118" s="24"/>
      <c r="AG118" s="22"/>
      <c r="AH118" s="24"/>
      <c r="AI118" s="22"/>
      <c r="AJ118" s="24"/>
      <c r="AK118" s="22"/>
      <c r="AL118" s="24"/>
      <c r="AM118" s="22"/>
      <c r="AN118" s="24"/>
      <c r="AO118" s="22"/>
      <c r="AP118" s="24"/>
      <c r="AQ118" s="22"/>
      <c r="AR118" s="24"/>
      <c r="AS118" s="22"/>
      <c r="AT118" s="24"/>
      <c r="AU118" s="22"/>
      <c r="AV118" s="24"/>
      <c r="AW118" s="22"/>
      <c r="AX118" s="24"/>
      <c r="AY118" s="22"/>
      <c r="AZ118" s="24"/>
      <c r="BA118" s="22"/>
      <c r="BB118" s="24"/>
      <c r="BC118" s="22"/>
      <c r="BD118" s="24"/>
      <c r="BE118" s="22"/>
      <c r="BF118" s="24"/>
      <c r="BG118" s="22"/>
    </row>
    <row r="119" spans="1:59" x14ac:dyDescent="0.25">
      <c r="A119" s="5"/>
      <c r="B119" s="8" t="s">
        <v>215</v>
      </c>
      <c r="C119" s="4" t="s">
        <v>216</v>
      </c>
      <c r="D119" s="26"/>
      <c r="E119" s="43" t="str">
        <f t="shared" si="3"/>
        <v/>
      </c>
      <c r="F119" s="43"/>
      <c r="G119" s="28">
        <f t="shared" si="6"/>
        <v>7</v>
      </c>
      <c r="H119" s="21">
        <v>43244</v>
      </c>
      <c r="I119" s="18">
        <v>7</v>
      </c>
      <c r="J119" s="24"/>
      <c r="K119" s="22"/>
      <c r="L119" s="24"/>
      <c r="M119" s="22"/>
      <c r="N119" s="24"/>
      <c r="O119" s="22"/>
      <c r="P119" s="21"/>
      <c r="Q119" s="22"/>
      <c r="R119" s="21"/>
      <c r="S119" s="23"/>
      <c r="T119" s="24"/>
      <c r="U119" s="22"/>
      <c r="V119" s="24"/>
      <c r="W119" s="22"/>
      <c r="X119" s="24"/>
      <c r="Y119" s="22"/>
      <c r="Z119" s="24"/>
      <c r="AA119" s="22"/>
      <c r="AB119" s="24"/>
      <c r="AC119" s="22"/>
      <c r="AD119" s="24"/>
      <c r="AE119" s="22"/>
      <c r="AF119" s="24"/>
      <c r="AG119" s="22"/>
      <c r="AH119" s="24"/>
      <c r="AI119" s="22"/>
      <c r="AJ119" s="24"/>
      <c r="AK119" s="22"/>
      <c r="AL119" s="24"/>
      <c r="AM119" s="22"/>
      <c r="AN119" s="24"/>
      <c r="AO119" s="22"/>
      <c r="AP119" s="24"/>
      <c r="AQ119" s="22"/>
      <c r="AR119" s="24"/>
      <c r="AS119" s="22"/>
      <c r="AT119" s="24"/>
      <c r="AU119" s="22"/>
      <c r="AV119" s="24"/>
      <c r="AW119" s="22"/>
      <c r="AX119" s="24"/>
      <c r="AY119" s="22"/>
      <c r="AZ119" s="24"/>
      <c r="BA119" s="22"/>
      <c r="BB119" s="24"/>
      <c r="BC119" s="22"/>
      <c r="BD119" s="24"/>
      <c r="BE119" s="22"/>
      <c r="BF119" s="24"/>
      <c r="BG119" s="22"/>
    </row>
    <row r="120" spans="1:59" x14ac:dyDescent="0.25">
      <c r="A120" s="5"/>
      <c r="B120" s="8"/>
      <c r="C120" s="4" t="s">
        <v>217</v>
      </c>
      <c r="D120" s="26"/>
      <c r="E120" s="43" t="str">
        <f t="shared" si="3"/>
        <v/>
      </c>
      <c r="F120" s="43"/>
      <c r="G120" s="28">
        <f t="shared" si="6"/>
        <v>1</v>
      </c>
      <c r="H120" s="21">
        <v>43244</v>
      </c>
      <c r="I120" s="18">
        <v>1</v>
      </c>
      <c r="J120" s="24"/>
      <c r="K120" s="22"/>
      <c r="L120" s="24"/>
      <c r="M120" s="22"/>
      <c r="N120" s="24"/>
      <c r="O120" s="22"/>
      <c r="P120" s="21"/>
      <c r="Q120" s="22"/>
      <c r="R120" s="21"/>
      <c r="S120" s="23"/>
      <c r="T120" s="24"/>
      <c r="U120" s="22"/>
      <c r="V120" s="24"/>
      <c r="W120" s="22"/>
      <c r="X120" s="24"/>
      <c r="Y120" s="22"/>
      <c r="Z120" s="24"/>
      <c r="AA120" s="22"/>
      <c r="AB120" s="24"/>
      <c r="AC120" s="22"/>
      <c r="AD120" s="24"/>
      <c r="AE120" s="22"/>
      <c r="AF120" s="24"/>
      <c r="AG120" s="22"/>
      <c r="AH120" s="24"/>
      <c r="AI120" s="22"/>
      <c r="AJ120" s="24"/>
      <c r="AK120" s="22"/>
      <c r="AL120" s="24"/>
      <c r="AM120" s="22"/>
      <c r="AN120" s="24"/>
      <c r="AO120" s="22"/>
      <c r="AP120" s="24"/>
      <c r="AQ120" s="22"/>
      <c r="AR120" s="24"/>
      <c r="AS120" s="22"/>
      <c r="AT120" s="24"/>
      <c r="AU120" s="22"/>
      <c r="AV120" s="24"/>
      <c r="AW120" s="22"/>
      <c r="AX120" s="24"/>
      <c r="AY120" s="22"/>
      <c r="AZ120" s="24"/>
      <c r="BA120" s="22"/>
      <c r="BB120" s="24"/>
      <c r="BC120" s="22"/>
      <c r="BD120" s="24"/>
      <c r="BE120" s="22"/>
      <c r="BF120" s="24"/>
      <c r="BG120" s="22"/>
    </row>
    <row r="121" spans="1:59" x14ac:dyDescent="0.25">
      <c r="A121" s="5"/>
      <c r="B121" s="8"/>
      <c r="C121" s="4" t="s">
        <v>218</v>
      </c>
      <c r="D121" s="26"/>
      <c r="E121" s="43" t="str">
        <f t="shared" si="3"/>
        <v/>
      </c>
      <c r="F121" s="43"/>
      <c r="G121" s="28">
        <f t="shared" si="6"/>
        <v>1</v>
      </c>
      <c r="H121" s="21">
        <v>43244</v>
      </c>
      <c r="I121" s="18">
        <v>1</v>
      </c>
      <c r="J121" s="24"/>
      <c r="K121" s="22"/>
      <c r="L121" s="24"/>
      <c r="M121" s="22"/>
      <c r="N121" s="24"/>
      <c r="O121" s="22"/>
      <c r="P121" s="21"/>
      <c r="Q121" s="22"/>
      <c r="R121" s="21"/>
      <c r="S121" s="23"/>
      <c r="T121" s="24"/>
      <c r="U121" s="22"/>
      <c r="V121" s="24"/>
      <c r="W121" s="22"/>
      <c r="X121" s="24"/>
      <c r="Y121" s="22"/>
      <c r="Z121" s="24"/>
      <c r="AA121" s="22"/>
      <c r="AB121" s="24"/>
      <c r="AC121" s="22"/>
      <c r="AD121" s="24"/>
      <c r="AE121" s="22"/>
      <c r="AF121" s="24"/>
      <c r="AG121" s="22"/>
      <c r="AH121" s="24"/>
      <c r="AI121" s="22"/>
      <c r="AJ121" s="24"/>
      <c r="AK121" s="22"/>
      <c r="AL121" s="24"/>
      <c r="AM121" s="22"/>
      <c r="AN121" s="24"/>
      <c r="AO121" s="22"/>
      <c r="AP121" s="24"/>
      <c r="AQ121" s="22"/>
      <c r="AR121" s="24"/>
      <c r="AS121" s="22"/>
      <c r="AT121" s="24"/>
      <c r="AU121" s="22"/>
      <c r="AV121" s="24"/>
      <c r="AW121" s="22"/>
      <c r="AX121" s="24"/>
      <c r="AY121" s="22"/>
      <c r="AZ121" s="24"/>
      <c r="BA121" s="22"/>
      <c r="BB121" s="24"/>
      <c r="BC121" s="22"/>
      <c r="BD121" s="24"/>
      <c r="BE121" s="22"/>
      <c r="BF121" s="24"/>
      <c r="BG121" s="22"/>
    </row>
    <row r="122" spans="1:59" x14ac:dyDescent="0.25">
      <c r="A122" s="5"/>
      <c r="B122" s="8"/>
      <c r="C122" s="4" t="s">
        <v>219</v>
      </c>
      <c r="D122" s="26"/>
      <c r="E122" s="43" t="str">
        <f t="shared" si="3"/>
        <v/>
      </c>
      <c r="F122" s="43"/>
      <c r="G122" s="28">
        <f t="shared" si="6"/>
        <v>1</v>
      </c>
      <c r="H122" s="21">
        <v>43244</v>
      </c>
      <c r="I122" s="18">
        <v>1</v>
      </c>
      <c r="J122" s="24"/>
      <c r="K122" s="22"/>
      <c r="L122" s="24"/>
      <c r="M122" s="22"/>
      <c r="N122" s="24"/>
      <c r="O122" s="22"/>
      <c r="P122" s="21"/>
      <c r="Q122" s="22"/>
      <c r="R122" s="21"/>
      <c r="S122" s="23"/>
      <c r="T122" s="24"/>
      <c r="U122" s="22"/>
      <c r="V122" s="24"/>
      <c r="W122" s="22"/>
      <c r="X122" s="24"/>
      <c r="Y122" s="22"/>
      <c r="Z122" s="24"/>
      <c r="AA122" s="22"/>
      <c r="AB122" s="24"/>
      <c r="AC122" s="22"/>
      <c r="AD122" s="24"/>
      <c r="AE122" s="22"/>
      <c r="AF122" s="24"/>
      <c r="AG122" s="22"/>
      <c r="AH122" s="24"/>
      <c r="AI122" s="22"/>
      <c r="AJ122" s="24"/>
      <c r="AK122" s="22"/>
      <c r="AL122" s="24"/>
      <c r="AM122" s="22"/>
      <c r="AN122" s="24"/>
      <c r="AO122" s="22"/>
      <c r="AP122" s="24"/>
      <c r="AQ122" s="22"/>
      <c r="AR122" s="24"/>
      <c r="AS122" s="22"/>
      <c r="AT122" s="24"/>
      <c r="AU122" s="22"/>
      <c r="AV122" s="24"/>
      <c r="AW122" s="22"/>
      <c r="AX122" s="24"/>
      <c r="AY122" s="22"/>
      <c r="AZ122" s="24"/>
      <c r="BA122" s="22"/>
      <c r="BB122" s="24"/>
      <c r="BC122" s="22"/>
      <c r="BD122" s="24"/>
      <c r="BE122" s="22"/>
      <c r="BF122" s="24"/>
      <c r="BG122" s="22"/>
    </row>
    <row r="123" spans="1:59" x14ac:dyDescent="0.25">
      <c r="A123" s="5" t="s">
        <v>88</v>
      </c>
      <c r="B123" s="8" t="s">
        <v>220</v>
      </c>
      <c r="C123" s="4" t="s">
        <v>221</v>
      </c>
      <c r="D123" s="26"/>
      <c r="E123" s="43" t="str">
        <f t="shared" si="3"/>
        <v/>
      </c>
      <c r="F123" s="43"/>
      <c r="G123" s="28">
        <f t="shared" si="6"/>
        <v>2</v>
      </c>
      <c r="H123" s="21">
        <v>43256</v>
      </c>
      <c r="I123" s="18">
        <v>2</v>
      </c>
      <c r="J123" s="21"/>
      <c r="K123" s="18"/>
      <c r="L123" s="24"/>
      <c r="M123" s="22"/>
      <c r="N123" s="24"/>
      <c r="O123" s="22"/>
      <c r="P123" s="21"/>
      <c r="Q123" s="22"/>
      <c r="R123" s="21"/>
      <c r="S123" s="23"/>
      <c r="T123" s="24"/>
      <c r="U123" s="22"/>
      <c r="V123" s="24"/>
      <c r="W123" s="22"/>
      <c r="X123" s="24"/>
      <c r="Y123" s="22"/>
      <c r="Z123" s="24"/>
      <c r="AA123" s="22"/>
      <c r="AB123" s="24"/>
      <c r="AC123" s="22"/>
      <c r="AD123" s="24"/>
      <c r="AE123" s="22"/>
      <c r="AF123" s="24"/>
      <c r="AG123" s="22"/>
      <c r="AH123" s="24"/>
      <c r="AI123" s="22"/>
      <c r="AJ123" s="24"/>
      <c r="AK123" s="22"/>
      <c r="AL123" s="24"/>
      <c r="AM123" s="22"/>
      <c r="AN123" s="24"/>
      <c r="AO123" s="22"/>
      <c r="AP123" s="24"/>
      <c r="AQ123" s="22"/>
      <c r="AR123" s="24"/>
      <c r="AS123" s="22"/>
      <c r="AT123" s="24"/>
      <c r="AU123" s="22"/>
      <c r="AV123" s="24"/>
      <c r="AW123" s="22"/>
      <c r="AX123" s="24"/>
      <c r="AY123" s="22"/>
      <c r="AZ123" s="24"/>
      <c r="BA123" s="22"/>
      <c r="BB123" s="24"/>
      <c r="BC123" s="22"/>
      <c r="BD123" s="24"/>
      <c r="BE123" s="22"/>
      <c r="BF123" s="24"/>
      <c r="BG123" s="22"/>
    </row>
    <row r="124" spans="1:59" x14ac:dyDescent="0.25">
      <c r="A124" s="5" t="s">
        <v>88</v>
      </c>
      <c r="B124" s="8" t="s">
        <v>222</v>
      </c>
      <c r="C124" s="4" t="s">
        <v>223</v>
      </c>
      <c r="D124" s="26"/>
      <c r="E124" s="43" t="str">
        <f t="shared" si="3"/>
        <v/>
      </c>
      <c r="F124" s="43"/>
      <c r="G124" s="28">
        <f t="shared" si="6"/>
        <v>2</v>
      </c>
      <c r="H124" s="21">
        <v>43258</v>
      </c>
      <c r="I124" s="18">
        <v>2</v>
      </c>
      <c r="J124" s="24"/>
      <c r="K124" s="22"/>
      <c r="L124" s="24"/>
      <c r="M124" s="22"/>
      <c r="N124" s="24"/>
      <c r="O124" s="22"/>
      <c r="P124" s="21"/>
      <c r="Q124" s="22"/>
      <c r="R124" s="21"/>
      <c r="S124" s="23"/>
      <c r="T124" s="24"/>
      <c r="U124" s="22"/>
      <c r="V124" s="24"/>
      <c r="W124" s="22"/>
      <c r="X124" s="24"/>
      <c r="Y124" s="22"/>
      <c r="Z124" s="24"/>
      <c r="AA124" s="22"/>
      <c r="AB124" s="24"/>
      <c r="AC124" s="22"/>
      <c r="AD124" s="24"/>
      <c r="AE124" s="22"/>
      <c r="AF124" s="24"/>
      <c r="AG124" s="22"/>
      <c r="AH124" s="24"/>
      <c r="AI124" s="22"/>
      <c r="AJ124" s="24"/>
      <c r="AK124" s="22"/>
      <c r="AL124" s="24"/>
      <c r="AM124" s="22"/>
      <c r="AN124" s="24"/>
      <c r="AO124" s="22"/>
      <c r="AP124" s="24"/>
      <c r="AQ124" s="22"/>
      <c r="AR124" s="24"/>
      <c r="AS124" s="22"/>
      <c r="AT124" s="24"/>
      <c r="AU124" s="22"/>
      <c r="AV124" s="24"/>
      <c r="AW124" s="22"/>
      <c r="AX124" s="24"/>
      <c r="AY124" s="22"/>
      <c r="AZ124" s="24"/>
      <c r="BA124" s="22"/>
      <c r="BB124" s="24"/>
      <c r="BC124" s="22"/>
      <c r="BD124" s="24"/>
      <c r="BE124" s="22"/>
      <c r="BF124" s="24"/>
      <c r="BG124" s="22"/>
    </row>
    <row r="125" spans="1:59" x14ac:dyDescent="0.25">
      <c r="A125" s="5" t="s">
        <v>88</v>
      </c>
      <c r="B125" s="8">
        <v>210000399</v>
      </c>
      <c r="C125" s="4" t="s">
        <v>224</v>
      </c>
      <c r="D125" s="26" t="s">
        <v>286</v>
      </c>
      <c r="E125" s="43">
        <f>IF(G125-F125&gt;0,0,G125-F125)</f>
        <v>-1</v>
      </c>
      <c r="F125" s="43">
        <v>2</v>
      </c>
      <c r="G125" s="28">
        <f t="shared" si="6"/>
        <v>1</v>
      </c>
      <c r="H125" s="21">
        <v>43280</v>
      </c>
      <c r="I125" s="18">
        <v>2</v>
      </c>
      <c r="J125" s="21">
        <v>43280</v>
      </c>
      <c r="K125" s="23">
        <v>-1</v>
      </c>
      <c r="L125" s="21">
        <v>43283</v>
      </c>
      <c r="M125" s="22">
        <v>2</v>
      </c>
      <c r="N125" s="21">
        <v>43356</v>
      </c>
      <c r="O125" s="23">
        <v>-1</v>
      </c>
      <c r="P125" s="21">
        <v>43711</v>
      </c>
      <c r="Q125" s="23">
        <v>-1</v>
      </c>
      <c r="R125" s="21"/>
      <c r="S125" s="23"/>
      <c r="T125" s="24"/>
      <c r="U125" s="22"/>
      <c r="V125" s="24"/>
      <c r="W125" s="22"/>
      <c r="X125" s="24"/>
      <c r="Y125" s="22"/>
      <c r="Z125" s="24"/>
      <c r="AA125" s="22"/>
      <c r="AB125" s="24"/>
      <c r="AC125" s="22"/>
      <c r="AD125" s="24"/>
      <c r="AE125" s="22"/>
      <c r="AF125" s="24"/>
      <c r="AG125" s="22"/>
      <c r="AH125" s="24"/>
      <c r="AI125" s="22"/>
      <c r="AJ125" s="24"/>
      <c r="AK125" s="22"/>
      <c r="AL125" s="24"/>
      <c r="AM125" s="22"/>
      <c r="AN125" s="24"/>
      <c r="AO125" s="22"/>
      <c r="AP125" s="24"/>
      <c r="AQ125" s="22"/>
      <c r="AR125" s="24"/>
      <c r="AS125" s="22"/>
      <c r="AT125" s="24"/>
      <c r="AU125" s="22"/>
      <c r="AV125" s="24"/>
      <c r="AW125" s="22"/>
      <c r="AX125" s="24"/>
      <c r="AY125" s="22"/>
      <c r="AZ125" s="24"/>
      <c r="BA125" s="22"/>
      <c r="BB125" s="24"/>
      <c r="BC125" s="22"/>
      <c r="BD125" s="24"/>
      <c r="BE125" s="22"/>
      <c r="BF125" s="24"/>
      <c r="BG125" s="22"/>
    </row>
    <row r="126" spans="1:59" x14ac:dyDescent="0.25">
      <c r="A126" s="5" t="s">
        <v>88</v>
      </c>
      <c r="B126" s="8" t="s">
        <v>226</v>
      </c>
      <c r="C126" s="4" t="s">
        <v>225</v>
      </c>
      <c r="D126" s="26"/>
      <c r="E126" s="43" t="str">
        <f t="shared" si="3"/>
        <v/>
      </c>
      <c r="F126" s="43"/>
      <c r="G126" s="28">
        <f t="shared" si="6"/>
        <v>1</v>
      </c>
      <c r="H126" s="21">
        <v>43283</v>
      </c>
      <c r="I126" s="18">
        <v>1</v>
      </c>
      <c r="J126" s="21"/>
      <c r="K126" s="23"/>
      <c r="L126" s="30"/>
      <c r="M126" s="22"/>
      <c r="N126" s="24"/>
      <c r="O126" s="22"/>
      <c r="P126" s="21"/>
      <c r="Q126" s="22"/>
      <c r="R126" s="21"/>
      <c r="S126" s="23"/>
      <c r="T126" s="24"/>
      <c r="U126" s="22"/>
      <c r="V126" s="24"/>
      <c r="W126" s="22"/>
      <c r="X126" s="24"/>
      <c r="Y126" s="22"/>
      <c r="Z126" s="24"/>
      <c r="AA126" s="22"/>
      <c r="AB126" s="24"/>
      <c r="AC126" s="22"/>
      <c r="AD126" s="24"/>
      <c r="AE126" s="22"/>
      <c r="AF126" s="24"/>
      <c r="AG126" s="22"/>
      <c r="AH126" s="24"/>
      <c r="AI126" s="22"/>
      <c r="AJ126" s="24"/>
      <c r="AK126" s="22"/>
      <c r="AL126" s="24"/>
      <c r="AM126" s="22"/>
      <c r="AN126" s="24"/>
      <c r="AO126" s="22"/>
      <c r="AP126" s="24"/>
      <c r="AQ126" s="22"/>
      <c r="AR126" s="24"/>
      <c r="AS126" s="22"/>
      <c r="AT126" s="24"/>
      <c r="AU126" s="22"/>
      <c r="AV126" s="24"/>
      <c r="AW126" s="22"/>
      <c r="AX126" s="24"/>
      <c r="AY126" s="22"/>
      <c r="AZ126" s="24"/>
      <c r="BA126" s="22"/>
      <c r="BB126" s="24"/>
      <c r="BC126" s="22"/>
      <c r="BD126" s="24"/>
      <c r="BE126" s="22"/>
      <c r="BF126" s="24"/>
      <c r="BG126" s="22"/>
    </row>
    <row r="127" spans="1:59" x14ac:dyDescent="0.25">
      <c r="A127" s="5" t="s">
        <v>88</v>
      </c>
      <c r="B127" s="8" t="s">
        <v>227</v>
      </c>
      <c r="C127" s="4" t="s">
        <v>225</v>
      </c>
      <c r="D127" s="26"/>
      <c r="E127" s="43" t="str">
        <f t="shared" si="3"/>
        <v/>
      </c>
      <c r="F127" s="43"/>
      <c r="G127" s="28">
        <f t="shared" si="6"/>
        <v>0</v>
      </c>
      <c r="H127" s="21">
        <v>43283</v>
      </c>
      <c r="I127" s="18">
        <v>1</v>
      </c>
      <c r="J127" s="21">
        <v>43283</v>
      </c>
      <c r="K127" s="23">
        <v>-1</v>
      </c>
      <c r="L127" s="21"/>
      <c r="M127" s="22"/>
      <c r="N127" s="21"/>
      <c r="O127" s="23"/>
      <c r="P127" s="21"/>
      <c r="Q127" s="22"/>
      <c r="R127" s="21"/>
      <c r="S127" s="23"/>
      <c r="T127" s="24"/>
      <c r="U127" s="22"/>
      <c r="V127" s="24"/>
      <c r="W127" s="22"/>
      <c r="X127" s="24"/>
      <c r="Y127" s="22"/>
      <c r="Z127" s="24"/>
      <c r="AA127" s="22"/>
      <c r="AB127" s="24"/>
      <c r="AC127" s="22"/>
      <c r="AD127" s="24"/>
      <c r="AE127" s="22"/>
      <c r="AF127" s="24"/>
      <c r="AG127" s="22"/>
      <c r="AH127" s="24"/>
      <c r="AI127" s="22"/>
      <c r="AJ127" s="24"/>
      <c r="AK127" s="22"/>
      <c r="AL127" s="24"/>
      <c r="AM127" s="22"/>
      <c r="AN127" s="24"/>
      <c r="AO127" s="22"/>
      <c r="AP127" s="24"/>
      <c r="AQ127" s="22"/>
      <c r="AR127" s="24"/>
      <c r="AS127" s="22"/>
      <c r="AT127" s="24"/>
      <c r="AU127" s="22"/>
      <c r="AV127" s="24"/>
      <c r="AW127" s="22"/>
      <c r="AX127" s="24"/>
      <c r="AY127" s="22"/>
      <c r="AZ127" s="24"/>
      <c r="BA127" s="22"/>
      <c r="BB127" s="24"/>
      <c r="BC127" s="22"/>
      <c r="BD127" s="24"/>
      <c r="BE127" s="22"/>
      <c r="BF127" s="24"/>
      <c r="BG127" s="22"/>
    </row>
    <row r="128" spans="1:59" x14ac:dyDescent="0.25">
      <c r="A128" s="5" t="s">
        <v>83</v>
      </c>
      <c r="B128" s="8" t="s">
        <v>229</v>
      </c>
      <c r="C128" s="4" t="s">
        <v>230</v>
      </c>
      <c r="D128" s="26"/>
      <c r="E128" s="43" t="str">
        <f t="shared" si="3"/>
        <v/>
      </c>
      <c r="F128" s="43"/>
      <c r="G128" s="28">
        <f t="shared" si="6"/>
        <v>24</v>
      </c>
      <c r="H128" s="21">
        <v>43300</v>
      </c>
      <c r="I128" s="18">
        <v>30</v>
      </c>
      <c r="J128" s="21">
        <v>43367</v>
      </c>
      <c r="K128" s="23">
        <v>-2</v>
      </c>
      <c r="L128" s="21">
        <v>43367</v>
      </c>
      <c r="M128" s="23">
        <v>-2</v>
      </c>
      <c r="N128" s="21">
        <v>43367</v>
      </c>
      <c r="O128" s="23">
        <v>-2</v>
      </c>
      <c r="P128" s="21"/>
      <c r="Q128" s="18"/>
      <c r="R128" s="21"/>
      <c r="S128" s="23"/>
      <c r="T128" s="24"/>
      <c r="U128" s="22"/>
      <c r="V128" s="24"/>
      <c r="W128" s="22"/>
      <c r="X128" s="24"/>
      <c r="Y128" s="22"/>
      <c r="Z128" s="24"/>
      <c r="AA128" s="22"/>
      <c r="AB128" s="24"/>
      <c r="AC128" s="22"/>
      <c r="AD128" s="24"/>
      <c r="AE128" s="22"/>
      <c r="AF128" s="24"/>
      <c r="AG128" s="22"/>
      <c r="AH128" s="24"/>
      <c r="AI128" s="22"/>
      <c r="AJ128" s="24"/>
      <c r="AK128" s="22"/>
      <c r="AL128" s="24"/>
      <c r="AM128" s="22"/>
      <c r="AN128" s="24"/>
      <c r="AO128" s="22"/>
      <c r="AP128" s="24"/>
      <c r="AQ128" s="22"/>
      <c r="AR128" s="24"/>
      <c r="AS128" s="22"/>
      <c r="AT128" s="24"/>
      <c r="AU128" s="22"/>
      <c r="AV128" s="24"/>
      <c r="AW128" s="22"/>
      <c r="AX128" s="24"/>
      <c r="AY128" s="22"/>
      <c r="AZ128" s="24"/>
      <c r="BA128" s="22"/>
      <c r="BB128" s="24"/>
      <c r="BC128" s="22"/>
      <c r="BD128" s="24"/>
      <c r="BE128" s="22"/>
      <c r="BF128" s="24"/>
      <c r="BG128" s="22"/>
    </row>
    <row r="129" spans="1:59" x14ac:dyDescent="0.25">
      <c r="A129" s="5" t="s">
        <v>81</v>
      </c>
      <c r="B129" s="8">
        <v>210000520</v>
      </c>
      <c r="C129" s="4" t="s">
        <v>231</v>
      </c>
      <c r="D129" s="26"/>
      <c r="E129" s="43" t="str">
        <f t="shared" si="3"/>
        <v/>
      </c>
      <c r="F129" s="43"/>
      <c r="G129" s="28">
        <f t="shared" si="6"/>
        <v>1</v>
      </c>
      <c r="H129" s="21">
        <v>43308</v>
      </c>
      <c r="I129" s="18">
        <v>2</v>
      </c>
      <c r="J129" s="21">
        <v>43308</v>
      </c>
      <c r="K129" s="23">
        <v>-1</v>
      </c>
      <c r="L129" s="24"/>
      <c r="M129" s="22"/>
      <c r="N129" s="24"/>
      <c r="O129" s="22"/>
      <c r="P129" s="21"/>
      <c r="Q129" s="22"/>
      <c r="R129" s="21"/>
      <c r="S129" s="23"/>
      <c r="T129" s="24"/>
      <c r="U129" s="22"/>
      <c r="V129" s="24"/>
      <c r="W129" s="22"/>
      <c r="X129" s="24"/>
      <c r="Y129" s="22"/>
      <c r="Z129" s="24"/>
      <c r="AA129" s="22"/>
      <c r="AB129" s="24"/>
      <c r="AC129" s="22"/>
      <c r="AD129" s="24"/>
      <c r="AE129" s="22"/>
      <c r="AF129" s="24"/>
      <c r="AG129" s="22"/>
      <c r="AH129" s="24"/>
      <c r="AI129" s="22"/>
      <c r="AJ129" s="24"/>
      <c r="AK129" s="22"/>
      <c r="AL129" s="24"/>
      <c r="AM129" s="22"/>
      <c r="AN129" s="24"/>
      <c r="AO129" s="22"/>
      <c r="AP129" s="24"/>
      <c r="AQ129" s="22"/>
      <c r="AR129" s="24"/>
      <c r="AS129" s="22"/>
      <c r="AT129" s="24"/>
      <c r="AU129" s="22"/>
      <c r="AV129" s="24"/>
      <c r="AW129" s="22"/>
      <c r="AX129" s="24"/>
      <c r="AY129" s="22"/>
      <c r="AZ129" s="24"/>
      <c r="BA129" s="22"/>
      <c r="BB129" s="24"/>
      <c r="BC129" s="22"/>
      <c r="BD129" s="24"/>
      <c r="BE129" s="22"/>
      <c r="BF129" s="24"/>
      <c r="BG129" s="22"/>
    </row>
    <row r="130" spans="1:59" x14ac:dyDescent="0.25">
      <c r="A130" s="5" t="s">
        <v>84</v>
      </c>
      <c r="B130" s="8">
        <v>999042549</v>
      </c>
      <c r="C130" s="4" t="s">
        <v>232</v>
      </c>
      <c r="D130" s="26"/>
      <c r="E130" s="43" t="str">
        <f t="shared" si="3"/>
        <v/>
      </c>
      <c r="F130" s="43"/>
      <c r="G130" s="28">
        <f t="shared" si="6"/>
        <v>2</v>
      </c>
      <c r="H130" s="21">
        <v>43325</v>
      </c>
      <c r="I130" s="18">
        <v>3</v>
      </c>
      <c r="J130" s="21">
        <v>43325</v>
      </c>
      <c r="K130" s="23">
        <v>-1</v>
      </c>
      <c r="L130" s="24"/>
      <c r="M130" s="22"/>
      <c r="N130" s="24"/>
      <c r="O130" s="22"/>
      <c r="P130" s="21"/>
      <c r="Q130" s="22"/>
      <c r="R130" s="21"/>
      <c r="S130" s="23"/>
      <c r="T130" s="24"/>
      <c r="U130" s="22"/>
      <c r="V130" s="24"/>
      <c r="W130" s="22"/>
      <c r="X130" s="24"/>
      <c r="Y130" s="22"/>
      <c r="Z130" s="24"/>
      <c r="AA130" s="22"/>
      <c r="AB130" s="24"/>
      <c r="AC130" s="22"/>
      <c r="AD130" s="24"/>
      <c r="AE130" s="22"/>
      <c r="AF130" s="24"/>
      <c r="AG130" s="22"/>
      <c r="AH130" s="24"/>
      <c r="AI130" s="22"/>
      <c r="AJ130" s="24"/>
      <c r="AK130" s="22"/>
      <c r="AL130" s="24"/>
      <c r="AM130" s="22"/>
      <c r="AN130" s="24"/>
      <c r="AO130" s="22"/>
      <c r="AP130" s="24"/>
      <c r="AQ130" s="22"/>
      <c r="AR130" s="24"/>
      <c r="AS130" s="22"/>
      <c r="AT130" s="24"/>
      <c r="AU130" s="22"/>
      <c r="AV130" s="24"/>
      <c r="AW130" s="22"/>
      <c r="AX130" s="24"/>
      <c r="AY130" s="22"/>
      <c r="AZ130" s="24"/>
      <c r="BA130" s="22"/>
      <c r="BB130" s="24"/>
      <c r="BC130" s="22"/>
      <c r="BD130" s="24"/>
      <c r="BE130" s="22"/>
      <c r="BF130" s="24"/>
      <c r="BG130" s="22"/>
    </row>
    <row r="131" spans="1:59" x14ac:dyDescent="0.25">
      <c r="A131" s="5" t="s">
        <v>84</v>
      </c>
      <c r="B131" s="8" t="s">
        <v>233</v>
      </c>
      <c r="C131" s="4" t="s">
        <v>234</v>
      </c>
      <c r="D131" s="26"/>
      <c r="E131" s="43" t="str">
        <f t="shared" si="3"/>
        <v/>
      </c>
      <c r="F131" s="43"/>
      <c r="G131" s="28">
        <f t="shared" si="6"/>
        <v>0</v>
      </c>
      <c r="H131" s="21">
        <v>43319</v>
      </c>
      <c r="I131" s="18">
        <v>16</v>
      </c>
      <c r="J131" s="21">
        <v>43319</v>
      </c>
      <c r="K131" s="23">
        <v>-16</v>
      </c>
      <c r="L131" s="24"/>
      <c r="M131" s="22"/>
      <c r="N131" s="24"/>
      <c r="O131" s="22"/>
      <c r="P131" s="21"/>
      <c r="Q131" s="22"/>
      <c r="R131" s="21"/>
      <c r="S131" s="23"/>
      <c r="T131" s="24"/>
      <c r="U131" s="22"/>
      <c r="V131" s="24"/>
      <c r="W131" s="22"/>
      <c r="X131" s="24"/>
      <c r="Y131" s="22"/>
      <c r="Z131" s="24"/>
      <c r="AA131" s="22"/>
      <c r="AB131" s="24"/>
      <c r="AC131" s="22"/>
      <c r="AD131" s="24"/>
      <c r="AE131" s="22"/>
      <c r="AF131" s="24"/>
      <c r="AG131" s="22"/>
      <c r="AH131" s="24"/>
      <c r="AI131" s="22"/>
      <c r="AJ131" s="24"/>
      <c r="AK131" s="22"/>
      <c r="AL131" s="24"/>
      <c r="AM131" s="22"/>
      <c r="AN131" s="24"/>
      <c r="AO131" s="22"/>
      <c r="AP131" s="24"/>
      <c r="AQ131" s="22"/>
      <c r="AR131" s="24"/>
      <c r="AS131" s="22"/>
      <c r="AT131" s="24"/>
      <c r="AU131" s="22"/>
      <c r="AV131" s="24"/>
      <c r="AW131" s="22"/>
      <c r="AX131" s="24"/>
      <c r="AY131" s="22"/>
      <c r="AZ131" s="24"/>
      <c r="BA131" s="22"/>
      <c r="BB131" s="24"/>
      <c r="BC131" s="22"/>
      <c r="BD131" s="24"/>
      <c r="BE131" s="22"/>
      <c r="BF131" s="24"/>
      <c r="BG131" s="22"/>
    </row>
    <row r="132" spans="1:59" x14ac:dyDescent="0.25">
      <c r="A132" s="5" t="s">
        <v>83</v>
      </c>
      <c r="B132" s="7">
        <v>201000160</v>
      </c>
      <c r="C132" s="4" t="s">
        <v>236</v>
      </c>
      <c r="D132" s="26"/>
      <c r="E132" s="43" t="str">
        <f t="shared" ref="E132:E148" si="8">IF(F132="","",G132-F132)</f>
        <v/>
      </c>
      <c r="F132" s="43"/>
      <c r="G132" s="28">
        <f t="shared" si="6"/>
        <v>1</v>
      </c>
      <c r="H132" s="21">
        <v>43102</v>
      </c>
      <c r="I132" s="18">
        <v>1</v>
      </c>
      <c r="J132" s="21"/>
      <c r="K132" s="22"/>
      <c r="L132" s="21"/>
      <c r="M132" s="22"/>
      <c r="N132" s="21"/>
      <c r="O132" s="22"/>
      <c r="P132" s="21"/>
      <c r="Q132" s="22"/>
      <c r="R132" s="21"/>
      <c r="S132" s="23"/>
      <c r="T132" s="21"/>
      <c r="U132" s="22"/>
      <c r="V132" s="21"/>
      <c r="W132" s="22"/>
      <c r="X132" s="21"/>
      <c r="Y132" s="22"/>
      <c r="Z132" s="21"/>
      <c r="AA132" s="22"/>
      <c r="AB132" s="21"/>
      <c r="AC132" s="22"/>
      <c r="AD132" s="21"/>
      <c r="AE132" s="22"/>
      <c r="AF132" s="21"/>
      <c r="AG132" s="22"/>
      <c r="AH132" s="21"/>
      <c r="AI132" s="22"/>
      <c r="AJ132" s="21"/>
      <c r="AK132" s="22"/>
      <c r="AL132" s="21"/>
      <c r="AM132" s="22"/>
      <c r="AN132" s="21"/>
      <c r="AO132" s="22"/>
      <c r="AP132" s="21"/>
      <c r="AQ132" s="22"/>
      <c r="AR132" s="21"/>
      <c r="AS132" s="22"/>
      <c r="AT132" s="21"/>
      <c r="AU132" s="22"/>
      <c r="AV132" s="21"/>
      <c r="AW132" s="22"/>
      <c r="AX132" s="21"/>
      <c r="AY132" s="22"/>
      <c r="AZ132" s="21"/>
      <c r="BA132" s="22"/>
      <c r="BB132" s="21"/>
      <c r="BC132" s="22"/>
      <c r="BD132" s="21"/>
      <c r="BE132" s="22"/>
      <c r="BF132" s="21"/>
      <c r="BG132" s="22"/>
    </row>
    <row r="133" spans="1:59" x14ac:dyDescent="0.25">
      <c r="A133" s="5" t="s">
        <v>83</v>
      </c>
      <c r="B133" s="7">
        <v>201000160</v>
      </c>
      <c r="C133" s="4" t="s">
        <v>237</v>
      </c>
      <c r="D133" s="26"/>
      <c r="E133" s="43" t="str">
        <f t="shared" si="8"/>
        <v/>
      </c>
      <c r="F133" s="43"/>
      <c r="G133" s="28">
        <f t="shared" si="6"/>
        <v>1</v>
      </c>
      <c r="H133" s="21">
        <v>43102</v>
      </c>
      <c r="I133" s="18">
        <v>1</v>
      </c>
      <c r="J133" s="21"/>
      <c r="K133" s="22"/>
      <c r="L133" s="24"/>
      <c r="M133" s="22"/>
      <c r="N133" s="24"/>
      <c r="O133" s="22"/>
      <c r="P133" s="21"/>
      <c r="Q133" s="22"/>
      <c r="R133" s="21"/>
      <c r="S133" s="23"/>
      <c r="T133" s="24"/>
      <c r="U133" s="22"/>
      <c r="V133" s="24"/>
      <c r="W133" s="22"/>
      <c r="X133" s="24"/>
      <c r="Y133" s="22"/>
      <c r="Z133" s="24"/>
      <c r="AA133" s="22"/>
      <c r="AB133" s="24"/>
      <c r="AC133" s="22"/>
      <c r="AD133" s="24"/>
      <c r="AE133" s="22"/>
      <c r="AF133" s="24"/>
      <c r="AG133" s="22"/>
      <c r="AH133" s="24"/>
      <c r="AI133" s="22"/>
      <c r="AJ133" s="24"/>
      <c r="AK133" s="22"/>
      <c r="AL133" s="24"/>
      <c r="AM133" s="22"/>
      <c r="AN133" s="24"/>
      <c r="AO133" s="22"/>
      <c r="AP133" s="24"/>
      <c r="AQ133" s="22"/>
      <c r="AR133" s="24"/>
      <c r="AS133" s="22"/>
      <c r="AT133" s="24"/>
      <c r="AU133" s="22"/>
      <c r="AV133" s="24"/>
      <c r="AW133" s="22"/>
      <c r="AX133" s="24"/>
      <c r="AY133" s="22"/>
      <c r="AZ133" s="24"/>
      <c r="BA133" s="22"/>
      <c r="BB133" s="24"/>
      <c r="BC133" s="22"/>
      <c r="BD133" s="24"/>
      <c r="BE133" s="22"/>
      <c r="BF133" s="24"/>
      <c r="BG133" s="22"/>
    </row>
    <row r="134" spans="1:59" ht="75" x14ac:dyDescent="0.25">
      <c r="A134" s="38" t="s">
        <v>81</v>
      </c>
      <c r="B134" s="39">
        <v>289006760</v>
      </c>
      <c r="C134" s="40" t="s">
        <v>239</v>
      </c>
      <c r="D134" s="37" t="s">
        <v>287</v>
      </c>
      <c r="E134" s="43">
        <f t="shared" ref="E134:E135" si="9">IF(G134-F134&gt;0,0,G134-F134)</f>
        <v>-2</v>
      </c>
      <c r="F134" s="43">
        <v>2</v>
      </c>
      <c r="G134" s="28">
        <f t="shared" si="6"/>
        <v>0</v>
      </c>
      <c r="H134" s="21">
        <v>43340</v>
      </c>
      <c r="I134" s="18">
        <v>2</v>
      </c>
      <c r="J134" s="21">
        <v>43340</v>
      </c>
      <c r="K134" s="23">
        <v>-1</v>
      </c>
      <c r="L134" s="21">
        <v>43455</v>
      </c>
      <c r="M134" s="23">
        <v>-1</v>
      </c>
      <c r="N134" s="21"/>
      <c r="O134" s="22"/>
      <c r="P134" s="21"/>
      <c r="Q134" s="22"/>
      <c r="R134" s="21"/>
      <c r="S134" s="23"/>
      <c r="T134" s="24"/>
      <c r="U134" s="22"/>
      <c r="V134" s="24"/>
      <c r="W134" s="22"/>
      <c r="X134" s="24"/>
      <c r="Y134" s="22"/>
      <c r="Z134" s="24"/>
      <c r="AA134" s="22"/>
      <c r="AB134" s="24"/>
      <c r="AC134" s="22"/>
      <c r="AD134" s="24"/>
      <c r="AE134" s="22"/>
      <c r="AF134" s="24"/>
      <c r="AG134" s="22"/>
      <c r="AH134" s="24"/>
      <c r="AI134" s="22"/>
      <c r="AJ134" s="24"/>
      <c r="AK134" s="22"/>
      <c r="AL134" s="24"/>
      <c r="AM134" s="22"/>
      <c r="AN134" s="24"/>
      <c r="AO134" s="22"/>
      <c r="AP134" s="24"/>
      <c r="AQ134" s="22"/>
      <c r="AR134" s="24"/>
      <c r="AS134" s="22"/>
      <c r="AT134" s="24"/>
      <c r="AU134" s="22"/>
      <c r="AV134" s="24"/>
      <c r="AW134" s="22"/>
      <c r="AX134" s="24"/>
      <c r="AY134" s="22"/>
      <c r="AZ134" s="24"/>
      <c r="BA134" s="22"/>
      <c r="BB134" s="24"/>
      <c r="BC134" s="22"/>
      <c r="BD134" s="24"/>
      <c r="BE134" s="22"/>
      <c r="BF134" s="24"/>
      <c r="BG134" s="22"/>
    </row>
    <row r="135" spans="1:59" x14ac:dyDescent="0.25">
      <c r="A135" s="5" t="s">
        <v>88</v>
      </c>
      <c r="B135" s="8">
        <v>700005269</v>
      </c>
      <c r="C135" s="4" t="s">
        <v>240</v>
      </c>
      <c r="D135" s="26"/>
      <c r="E135" s="43">
        <f t="shared" si="9"/>
        <v>-12</v>
      </c>
      <c r="F135" s="43">
        <v>6</v>
      </c>
      <c r="G135" s="28">
        <f t="shared" si="6"/>
        <v>-6</v>
      </c>
      <c r="H135" s="21">
        <v>43340</v>
      </c>
      <c r="I135" s="18">
        <v>6</v>
      </c>
      <c r="J135" s="21">
        <v>43360</v>
      </c>
      <c r="K135" s="23">
        <v>-6</v>
      </c>
      <c r="L135" s="21">
        <v>43728</v>
      </c>
      <c r="M135" s="23">
        <v>-6</v>
      </c>
      <c r="N135" s="21"/>
      <c r="O135" s="22"/>
      <c r="P135" s="21"/>
      <c r="Q135" s="22"/>
      <c r="R135" s="21"/>
      <c r="S135" s="23"/>
      <c r="T135" s="24"/>
      <c r="U135" s="22"/>
      <c r="V135" s="24"/>
      <c r="W135" s="22"/>
      <c r="X135" s="24"/>
      <c r="Y135" s="22"/>
      <c r="Z135" s="24"/>
      <c r="AA135" s="22"/>
      <c r="AB135" s="24"/>
      <c r="AC135" s="22"/>
      <c r="AD135" s="24"/>
      <c r="AE135" s="22"/>
      <c r="AF135" s="24"/>
      <c r="AG135" s="22"/>
      <c r="AH135" s="24"/>
      <c r="AI135" s="22"/>
      <c r="AJ135" s="24"/>
      <c r="AK135" s="22"/>
      <c r="AL135" s="24"/>
      <c r="AM135" s="22"/>
      <c r="AN135" s="24"/>
      <c r="AO135" s="22"/>
      <c r="AP135" s="24"/>
      <c r="AQ135" s="22"/>
      <c r="AR135" s="24"/>
      <c r="AS135" s="22"/>
      <c r="AT135" s="24"/>
      <c r="AU135" s="22"/>
      <c r="AV135" s="24"/>
      <c r="AW135" s="22"/>
      <c r="AX135" s="24"/>
      <c r="AY135" s="22"/>
      <c r="AZ135" s="24"/>
      <c r="BA135" s="22"/>
      <c r="BB135" s="24"/>
      <c r="BC135" s="22"/>
      <c r="BD135" s="24"/>
      <c r="BE135" s="22"/>
      <c r="BF135" s="24"/>
      <c r="BG135" s="22"/>
    </row>
    <row r="136" spans="1:59" x14ac:dyDescent="0.25">
      <c r="A136" s="5"/>
      <c r="B136" s="8">
        <v>667004297</v>
      </c>
      <c r="C136" s="4" t="s">
        <v>241</v>
      </c>
      <c r="D136" s="26"/>
      <c r="E136" s="43" t="str">
        <f t="shared" si="8"/>
        <v/>
      </c>
      <c r="F136" s="43"/>
      <c r="G136" s="28">
        <f t="shared" si="6"/>
        <v>0</v>
      </c>
      <c r="H136" s="21">
        <v>43349</v>
      </c>
      <c r="I136" s="18">
        <v>1</v>
      </c>
      <c r="J136" s="21">
        <v>43349</v>
      </c>
      <c r="K136" s="23">
        <v>-1</v>
      </c>
      <c r="L136" s="24"/>
      <c r="M136" s="22"/>
      <c r="N136" s="24"/>
      <c r="O136" s="22"/>
      <c r="P136" s="21"/>
      <c r="Q136" s="22"/>
      <c r="R136" s="21"/>
      <c r="S136" s="23"/>
      <c r="T136" s="24"/>
      <c r="U136" s="22"/>
      <c r="V136" s="24"/>
      <c r="W136" s="22"/>
      <c r="X136" s="24"/>
      <c r="Y136" s="22"/>
      <c r="Z136" s="24"/>
      <c r="AA136" s="22"/>
      <c r="AB136" s="24"/>
      <c r="AC136" s="22"/>
      <c r="AD136" s="24"/>
      <c r="AE136" s="22"/>
      <c r="AF136" s="24"/>
      <c r="AG136" s="22"/>
      <c r="AH136" s="24"/>
      <c r="AI136" s="22"/>
      <c r="AJ136" s="24"/>
      <c r="AK136" s="22"/>
      <c r="AL136" s="24"/>
      <c r="AM136" s="22"/>
      <c r="AN136" s="24"/>
      <c r="AO136" s="22"/>
      <c r="AP136" s="24"/>
      <c r="AQ136" s="22"/>
      <c r="AR136" s="24"/>
      <c r="AS136" s="22"/>
      <c r="AT136" s="24"/>
      <c r="AU136" s="22"/>
      <c r="AV136" s="24"/>
      <c r="AW136" s="22"/>
      <c r="AX136" s="24"/>
      <c r="AY136" s="22"/>
      <c r="AZ136" s="24"/>
      <c r="BA136" s="22"/>
      <c r="BB136" s="24"/>
      <c r="BC136" s="22"/>
      <c r="BD136" s="24"/>
      <c r="BE136" s="22"/>
      <c r="BF136" s="24"/>
      <c r="BG136" s="22"/>
    </row>
    <row r="137" spans="1:59" x14ac:dyDescent="0.25">
      <c r="A137" s="5" t="s">
        <v>84</v>
      </c>
      <c r="B137" s="8" t="s">
        <v>243</v>
      </c>
      <c r="C137" s="4" t="s">
        <v>244</v>
      </c>
      <c r="D137" s="26"/>
      <c r="E137" s="43" t="str">
        <f t="shared" si="8"/>
        <v/>
      </c>
      <c r="F137" s="43"/>
      <c r="G137" s="28">
        <f t="shared" si="6"/>
        <v>1</v>
      </c>
      <c r="H137" s="21">
        <v>43355</v>
      </c>
      <c r="I137" s="18">
        <v>1</v>
      </c>
      <c r="J137" s="24"/>
      <c r="K137" s="22"/>
      <c r="L137" s="24"/>
      <c r="M137" s="22"/>
      <c r="N137" s="24"/>
      <c r="O137" s="22"/>
      <c r="P137" s="21"/>
      <c r="Q137" s="22"/>
      <c r="R137" s="21"/>
      <c r="S137" s="23"/>
      <c r="T137" s="24"/>
      <c r="U137" s="22"/>
      <c r="V137" s="24"/>
      <c r="W137" s="22"/>
      <c r="X137" s="24"/>
      <c r="Y137" s="22"/>
      <c r="Z137" s="24"/>
      <c r="AA137" s="22"/>
      <c r="AB137" s="24"/>
      <c r="AC137" s="22"/>
      <c r="AD137" s="24"/>
      <c r="AE137" s="22"/>
      <c r="AF137" s="24"/>
      <c r="AG137" s="22"/>
      <c r="AH137" s="24"/>
      <c r="AI137" s="22"/>
      <c r="AJ137" s="24"/>
      <c r="AK137" s="22"/>
      <c r="AL137" s="24"/>
      <c r="AM137" s="22"/>
      <c r="AN137" s="24"/>
      <c r="AO137" s="22"/>
      <c r="AP137" s="24"/>
      <c r="AQ137" s="22"/>
      <c r="AR137" s="24"/>
      <c r="AS137" s="22"/>
      <c r="AT137" s="24"/>
      <c r="AU137" s="22"/>
      <c r="AV137" s="24"/>
      <c r="AW137" s="22"/>
      <c r="AX137" s="24"/>
      <c r="AY137" s="22"/>
      <c r="AZ137" s="24"/>
      <c r="BA137" s="22"/>
      <c r="BB137" s="24"/>
      <c r="BC137" s="22"/>
      <c r="BD137" s="24"/>
      <c r="BE137" s="22"/>
      <c r="BF137" s="24"/>
      <c r="BG137" s="22"/>
    </row>
    <row r="138" spans="1:59" x14ac:dyDescent="0.25">
      <c r="A138" s="5"/>
      <c r="B138" s="8">
        <v>700009330</v>
      </c>
      <c r="C138" s="4" t="s">
        <v>240</v>
      </c>
      <c r="D138" s="26"/>
      <c r="E138" s="43" t="str">
        <f t="shared" si="8"/>
        <v/>
      </c>
      <c r="F138" s="43"/>
      <c r="G138" s="28">
        <f t="shared" si="6"/>
        <v>4</v>
      </c>
      <c r="H138" s="21">
        <v>43357</v>
      </c>
      <c r="I138" s="18">
        <v>4</v>
      </c>
      <c r="J138" s="24"/>
      <c r="K138" s="22"/>
      <c r="L138" s="24"/>
      <c r="M138" s="22"/>
      <c r="N138" s="24"/>
      <c r="O138" s="22"/>
      <c r="P138" s="21"/>
      <c r="Q138" s="22"/>
      <c r="R138" s="21"/>
      <c r="S138" s="23"/>
      <c r="T138" s="24"/>
      <c r="U138" s="22"/>
      <c r="V138" s="24"/>
      <c r="W138" s="22"/>
      <c r="X138" s="24"/>
      <c r="Y138" s="22"/>
      <c r="Z138" s="24"/>
      <c r="AA138" s="22"/>
      <c r="AB138" s="24"/>
      <c r="AC138" s="22"/>
      <c r="AD138" s="24"/>
      <c r="AE138" s="22"/>
      <c r="AF138" s="24"/>
      <c r="AG138" s="22"/>
      <c r="AH138" s="24"/>
      <c r="AI138" s="22"/>
      <c r="AJ138" s="24"/>
      <c r="AK138" s="22"/>
      <c r="AL138" s="24"/>
      <c r="AM138" s="22"/>
      <c r="AN138" s="24"/>
      <c r="AO138" s="22"/>
      <c r="AP138" s="24"/>
      <c r="AQ138" s="22"/>
      <c r="AR138" s="24"/>
      <c r="AS138" s="22"/>
      <c r="AT138" s="24"/>
      <c r="AU138" s="22"/>
      <c r="AV138" s="24"/>
      <c r="AW138" s="22"/>
      <c r="AX138" s="24"/>
      <c r="AY138" s="22"/>
      <c r="AZ138" s="24"/>
      <c r="BA138" s="22"/>
      <c r="BB138" s="24"/>
      <c r="BC138" s="22"/>
      <c r="BD138" s="24"/>
      <c r="BE138" s="22"/>
      <c r="BF138" s="24"/>
      <c r="BG138" s="22"/>
    </row>
    <row r="139" spans="1:59" x14ac:dyDescent="0.25">
      <c r="A139" s="5" t="s">
        <v>88</v>
      </c>
      <c r="B139" s="8">
        <v>700005250</v>
      </c>
      <c r="C139" s="4" t="s">
        <v>245</v>
      </c>
      <c r="D139" s="26"/>
      <c r="E139" s="43" t="str">
        <f t="shared" si="8"/>
        <v/>
      </c>
      <c r="F139" s="43"/>
      <c r="G139" s="28">
        <f t="shared" si="6"/>
        <v>1</v>
      </c>
      <c r="H139" s="21">
        <v>43362</v>
      </c>
      <c r="I139" s="18">
        <v>1</v>
      </c>
      <c r="J139" s="21">
        <v>43362</v>
      </c>
      <c r="K139" s="23">
        <v>-1</v>
      </c>
      <c r="L139" s="21">
        <v>43367</v>
      </c>
      <c r="M139" s="23">
        <v>1</v>
      </c>
      <c r="N139" s="24"/>
      <c r="O139" s="22"/>
      <c r="P139" s="21"/>
      <c r="Q139" s="22"/>
      <c r="R139" s="21"/>
      <c r="S139" s="23"/>
      <c r="T139" s="24"/>
      <c r="U139" s="22"/>
      <c r="V139" s="24"/>
      <c r="W139" s="22"/>
      <c r="X139" s="24"/>
      <c r="Y139" s="22"/>
      <c r="Z139" s="24"/>
      <c r="AA139" s="22"/>
      <c r="AB139" s="24"/>
      <c r="AC139" s="22"/>
      <c r="AD139" s="24"/>
      <c r="AE139" s="22"/>
      <c r="AF139" s="24"/>
      <c r="AG139" s="22"/>
      <c r="AH139" s="24"/>
      <c r="AI139" s="22"/>
      <c r="AJ139" s="24"/>
      <c r="AK139" s="22"/>
      <c r="AL139" s="24"/>
      <c r="AM139" s="22"/>
      <c r="AN139" s="24"/>
      <c r="AO139" s="22"/>
      <c r="AP139" s="24"/>
      <c r="AQ139" s="22"/>
      <c r="AR139" s="24"/>
      <c r="AS139" s="22"/>
      <c r="AT139" s="24"/>
      <c r="AU139" s="22"/>
      <c r="AV139" s="24"/>
      <c r="AW139" s="22"/>
      <c r="AX139" s="24"/>
      <c r="AY139" s="22"/>
      <c r="AZ139" s="24"/>
      <c r="BA139" s="22"/>
      <c r="BB139" s="24"/>
      <c r="BC139" s="22"/>
      <c r="BD139" s="24"/>
      <c r="BE139" s="22"/>
      <c r="BF139" s="24"/>
      <c r="BG139" s="22"/>
    </row>
    <row r="140" spans="1:59" x14ac:dyDescent="0.25">
      <c r="A140" s="5" t="s">
        <v>246</v>
      </c>
      <c r="B140" s="8">
        <v>700009768</v>
      </c>
      <c r="C140" s="4" t="s">
        <v>248</v>
      </c>
      <c r="D140" s="26"/>
      <c r="E140" s="43" t="str">
        <f t="shared" si="8"/>
        <v/>
      </c>
      <c r="F140" s="43"/>
      <c r="G140" s="34">
        <v>18</v>
      </c>
      <c r="H140" s="21">
        <v>43363</v>
      </c>
      <c r="I140" s="18">
        <v>20</v>
      </c>
      <c r="J140" s="21">
        <v>43390</v>
      </c>
      <c r="K140" s="23">
        <v>-4</v>
      </c>
      <c r="L140" s="24"/>
      <c r="M140" s="23"/>
      <c r="N140" s="21"/>
      <c r="O140" s="23"/>
      <c r="P140" s="21"/>
      <c r="Q140" s="22"/>
      <c r="R140" s="21"/>
      <c r="S140" s="23"/>
      <c r="T140" s="21"/>
      <c r="U140" s="23"/>
      <c r="V140" s="24"/>
      <c r="W140" s="22"/>
      <c r="X140" s="24"/>
      <c r="Y140" s="22"/>
      <c r="Z140" s="24"/>
      <c r="AA140" s="22"/>
      <c r="AB140" s="24"/>
      <c r="AC140" s="22"/>
      <c r="AD140" s="24"/>
      <c r="AE140" s="22"/>
      <c r="AF140" s="24"/>
      <c r="AG140" s="22"/>
      <c r="AH140" s="24"/>
      <c r="AI140" s="22"/>
      <c r="AJ140" s="24"/>
      <c r="AK140" s="22"/>
      <c r="AL140" s="24"/>
      <c r="AM140" s="22"/>
      <c r="AN140" s="24"/>
      <c r="AO140" s="22"/>
      <c r="AP140" s="24"/>
      <c r="AQ140" s="22"/>
      <c r="AR140" s="24"/>
      <c r="AS140" s="22"/>
      <c r="AT140" s="24"/>
      <c r="AU140" s="22"/>
      <c r="AV140" s="24"/>
      <c r="AW140" s="22"/>
      <c r="AX140" s="24"/>
      <c r="AY140" s="22"/>
      <c r="AZ140" s="24"/>
      <c r="BA140" s="22"/>
      <c r="BB140" s="24"/>
      <c r="BC140" s="22"/>
      <c r="BD140" s="24"/>
      <c r="BE140" s="22"/>
      <c r="BF140" s="24"/>
      <c r="BG140" s="22"/>
    </row>
    <row r="141" spans="1:59" x14ac:dyDescent="0.25">
      <c r="A141" s="5" t="s">
        <v>87</v>
      </c>
      <c r="B141" s="8" t="s">
        <v>67</v>
      </c>
      <c r="C141" s="4" t="s">
        <v>247</v>
      </c>
      <c r="D141" s="26"/>
      <c r="E141" s="43" t="str">
        <f t="shared" si="8"/>
        <v/>
      </c>
      <c r="F141" s="43"/>
      <c r="G141" s="28">
        <f t="shared" si="6"/>
        <v>1</v>
      </c>
      <c r="H141" s="21">
        <v>43381</v>
      </c>
      <c r="I141" s="18">
        <v>2</v>
      </c>
      <c r="J141" s="21">
        <v>43381</v>
      </c>
      <c r="K141" s="23">
        <v>-1</v>
      </c>
      <c r="L141" s="24"/>
      <c r="M141" s="22"/>
      <c r="N141" s="24"/>
      <c r="O141" s="22"/>
      <c r="P141" s="24"/>
      <c r="Q141" s="22"/>
      <c r="R141" s="21"/>
      <c r="S141" s="23"/>
      <c r="T141" s="24"/>
      <c r="U141" s="22"/>
      <c r="V141" s="24"/>
      <c r="W141" s="22"/>
      <c r="X141" s="24"/>
      <c r="Y141" s="22"/>
      <c r="Z141" s="24"/>
      <c r="AA141" s="22"/>
      <c r="AB141" s="24"/>
      <c r="AC141" s="22"/>
      <c r="AD141" s="24"/>
      <c r="AE141" s="22"/>
      <c r="AF141" s="24"/>
      <c r="AG141" s="22"/>
      <c r="AH141" s="24"/>
      <c r="AI141" s="22"/>
      <c r="AJ141" s="24"/>
      <c r="AK141" s="22"/>
      <c r="AL141" s="24"/>
      <c r="AM141" s="22"/>
      <c r="AN141" s="24"/>
      <c r="AO141" s="22"/>
      <c r="AP141" s="24"/>
      <c r="AQ141" s="22"/>
      <c r="AR141" s="24"/>
      <c r="AS141" s="22"/>
      <c r="AT141" s="24"/>
      <c r="AU141" s="22"/>
      <c r="AV141" s="24"/>
      <c r="AW141" s="22"/>
      <c r="AX141" s="24"/>
      <c r="AY141" s="22"/>
      <c r="AZ141" s="24"/>
      <c r="BA141" s="22"/>
      <c r="BB141" s="24"/>
      <c r="BC141" s="22"/>
      <c r="BD141" s="24"/>
      <c r="BE141" s="22"/>
      <c r="BF141" s="24"/>
      <c r="BG141" s="22"/>
    </row>
    <row r="142" spans="1:59" x14ac:dyDescent="0.25">
      <c r="A142" s="5" t="s">
        <v>246</v>
      </c>
      <c r="B142" s="8">
        <v>289012535</v>
      </c>
      <c r="C142" s="4" t="s">
        <v>250</v>
      </c>
      <c r="D142" s="26"/>
      <c r="E142" s="43" t="str">
        <f t="shared" si="8"/>
        <v/>
      </c>
      <c r="F142" s="43"/>
      <c r="G142" s="28">
        <f t="shared" si="6"/>
        <v>6</v>
      </c>
      <c r="H142" s="21">
        <v>43399</v>
      </c>
      <c r="I142" s="18">
        <v>8</v>
      </c>
      <c r="J142" s="21">
        <v>43399</v>
      </c>
      <c r="K142" s="23">
        <v>-2</v>
      </c>
      <c r="L142" s="21"/>
      <c r="M142" s="22"/>
      <c r="N142" s="21"/>
      <c r="O142" s="23"/>
      <c r="P142" s="24"/>
      <c r="Q142" s="22"/>
      <c r="R142" s="21"/>
      <c r="S142" s="23"/>
      <c r="T142" s="24"/>
      <c r="U142" s="22"/>
      <c r="V142" s="24"/>
      <c r="W142" s="22"/>
      <c r="X142" s="24"/>
      <c r="Y142" s="22"/>
      <c r="Z142" s="24"/>
      <c r="AA142" s="22"/>
      <c r="AB142" s="24"/>
      <c r="AC142" s="22"/>
      <c r="AD142" s="24"/>
      <c r="AE142" s="22"/>
      <c r="AF142" s="24"/>
      <c r="AG142" s="22"/>
      <c r="AH142" s="24"/>
      <c r="AI142" s="22"/>
      <c r="AJ142" s="24"/>
      <c r="AK142" s="22"/>
      <c r="AL142" s="24"/>
      <c r="AM142" s="22"/>
      <c r="AN142" s="24"/>
      <c r="AO142" s="22"/>
      <c r="AP142" s="24"/>
      <c r="AQ142" s="22"/>
      <c r="AR142" s="24"/>
      <c r="AS142" s="22"/>
      <c r="AT142" s="24"/>
      <c r="AU142" s="22"/>
      <c r="AV142" s="24"/>
      <c r="AW142" s="22"/>
      <c r="AX142" s="24"/>
      <c r="AY142" s="22"/>
      <c r="AZ142" s="24"/>
      <c r="BA142" s="22"/>
      <c r="BB142" s="24"/>
      <c r="BC142" s="22"/>
      <c r="BD142" s="24"/>
      <c r="BE142" s="22"/>
      <c r="BF142" s="24"/>
      <c r="BG142" s="22"/>
    </row>
    <row r="143" spans="1:59" x14ac:dyDescent="0.25">
      <c r="A143" s="5" t="s">
        <v>246</v>
      </c>
      <c r="B143" s="8"/>
      <c r="C143" s="4" t="s">
        <v>251</v>
      </c>
      <c r="D143" s="26"/>
      <c r="E143" s="43" t="str">
        <f t="shared" si="8"/>
        <v/>
      </c>
      <c r="F143" s="43"/>
      <c r="G143" s="28">
        <f t="shared" si="6"/>
        <v>2</v>
      </c>
      <c r="H143" s="21">
        <v>43399</v>
      </c>
      <c r="I143" s="18">
        <v>10</v>
      </c>
      <c r="J143" s="21">
        <v>43399</v>
      </c>
      <c r="K143" s="23">
        <v>-8</v>
      </c>
      <c r="L143" s="24"/>
      <c r="M143" s="22"/>
      <c r="N143" s="24"/>
      <c r="O143" s="22"/>
      <c r="P143" s="24"/>
      <c r="Q143" s="22"/>
      <c r="R143" s="21"/>
      <c r="S143" s="23"/>
      <c r="T143" s="24"/>
      <c r="U143" s="22"/>
      <c r="V143" s="24"/>
      <c r="W143" s="22"/>
      <c r="X143" s="24"/>
      <c r="Y143" s="22"/>
      <c r="Z143" s="24"/>
      <c r="AA143" s="22"/>
      <c r="AB143" s="24"/>
      <c r="AC143" s="22"/>
      <c r="AD143" s="24"/>
      <c r="AE143" s="22"/>
      <c r="AF143" s="24"/>
      <c r="AG143" s="22"/>
      <c r="AH143" s="24"/>
      <c r="AI143" s="22"/>
      <c r="AJ143" s="24"/>
      <c r="AK143" s="22"/>
      <c r="AL143" s="24"/>
      <c r="AM143" s="22"/>
      <c r="AN143" s="24"/>
      <c r="AO143" s="22"/>
      <c r="AP143" s="24"/>
      <c r="AQ143" s="22"/>
      <c r="AR143" s="24"/>
      <c r="AS143" s="22"/>
      <c r="AT143" s="24"/>
      <c r="AU143" s="22"/>
      <c r="AV143" s="24"/>
      <c r="AW143" s="22"/>
      <c r="AX143" s="24"/>
      <c r="AY143" s="22"/>
      <c r="AZ143" s="24"/>
      <c r="BA143" s="22"/>
      <c r="BB143" s="24"/>
      <c r="BC143" s="22"/>
      <c r="BD143" s="24"/>
      <c r="BE143" s="22"/>
      <c r="BF143" s="24"/>
      <c r="BG143" s="22"/>
    </row>
    <row r="144" spans="1:59" x14ac:dyDescent="0.25">
      <c r="A144" s="5" t="s">
        <v>86</v>
      </c>
      <c r="B144" s="8">
        <v>442000135</v>
      </c>
      <c r="C144" s="4" t="s">
        <v>252</v>
      </c>
      <c r="D144" s="26"/>
      <c r="E144" s="43" t="str">
        <f t="shared" si="8"/>
        <v/>
      </c>
      <c r="F144" s="43"/>
      <c r="G144" s="28">
        <f t="shared" si="6"/>
        <v>8</v>
      </c>
      <c r="H144" s="21">
        <v>43402</v>
      </c>
      <c r="I144" s="18">
        <v>4</v>
      </c>
      <c r="J144" s="21">
        <v>43402</v>
      </c>
      <c r="K144" s="23">
        <v>-4</v>
      </c>
      <c r="L144" s="21">
        <v>43445</v>
      </c>
      <c r="M144" s="22">
        <v>8</v>
      </c>
      <c r="N144" s="24"/>
      <c r="O144" s="22"/>
      <c r="P144" s="24"/>
      <c r="Q144" s="22"/>
      <c r="R144" s="21"/>
      <c r="S144" s="23"/>
      <c r="T144" s="24"/>
      <c r="U144" s="22"/>
      <c r="V144" s="24"/>
      <c r="W144" s="22"/>
      <c r="X144" s="24"/>
      <c r="Y144" s="22"/>
      <c r="Z144" s="24"/>
      <c r="AA144" s="22"/>
      <c r="AB144" s="24"/>
      <c r="AC144" s="22"/>
      <c r="AD144" s="24"/>
      <c r="AE144" s="22"/>
      <c r="AF144" s="24"/>
      <c r="AG144" s="22"/>
      <c r="AH144" s="24"/>
      <c r="AI144" s="22"/>
      <c r="AJ144" s="24"/>
      <c r="AK144" s="22"/>
      <c r="AL144" s="24"/>
      <c r="AM144" s="22"/>
      <c r="AN144" s="24"/>
      <c r="AO144" s="22"/>
      <c r="AP144" s="24"/>
      <c r="AQ144" s="22"/>
      <c r="AR144" s="24"/>
      <c r="AS144" s="22"/>
      <c r="AT144" s="24"/>
      <c r="AU144" s="22"/>
      <c r="AV144" s="24"/>
      <c r="AW144" s="22"/>
      <c r="AX144" s="24"/>
      <c r="AY144" s="22"/>
      <c r="AZ144" s="24"/>
      <c r="BA144" s="22"/>
      <c r="BB144" s="24"/>
      <c r="BC144" s="22"/>
      <c r="BD144" s="24"/>
      <c r="BE144" s="22"/>
      <c r="BF144" s="24"/>
      <c r="BG144" s="22"/>
    </row>
    <row r="145" spans="1:59" x14ac:dyDescent="0.25">
      <c r="A145" s="5" t="s">
        <v>81</v>
      </c>
      <c r="B145" s="8" t="s">
        <v>253</v>
      </c>
      <c r="C145" s="4" t="s">
        <v>250</v>
      </c>
      <c r="D145" s="26"/>
      <c r="E145" s="43" t="str">
        <f t="shared" si="8"/>
        <v/>
      </c>
      <c r="F145" s="43"/>
      <c r="G145" s="28">
        <f t="shared" si="6"/>
        <v>1</v>
      </c>
      <c r="H145" s="21">
        <v>43405</v>
      </c>
      <c r="I145" s="18">
        <v>1</v>
      </c>
      <c r="J145" s="24"/>
      <c r="K145" s="22"/>
      <c r="L145" s="24"/>
      <c r="M145" s="22"/>
      <c r="N145" s="24"/>
      <c r="O145" s="22"/>
      <c r="P145" s="24"/>
      <c r="Q145" s="22"/>
      <c r="R145" s="21"/>
      <c r="S145" s="23"/>
      <c r="T145" s="24"/>
      <c r="U145" s="22"/>
      <c r="V145" s="24"/>
      <c r="W145" s="22"/>
      <c r="X145" s="24"/>
      <c r="Y145" s="22"/>
      <c r="Z145" s="24"/>
      <c r="AA145" s="22"/>
      <c r="AB145" s="24"/>
      <c r="AC145" s="22"/>
      <c r="AD145" s="24"/>
      <c r="AE145" s="22"/>
      <c r="AF145" s="24"/>
      <c r="AG145" s="22"/>
      <c r="AH145" s="24"/>
      <c r="AI145" s="22"/>
      <c r="AJ145" s="24"/>
      <c r="AK145" s="22"/>
      <c r="AL145" s="24"/>
      <c r="AM145" s="22"/>
      <c r="AN145" s="24"/>
      <c r="AO145" s="22"/>
      <c r="AP145" s="24"/>
      <c r="AQ145" s="22"/>
      <c r="AR145" s="24"/>
      <c r="AS145" s="22"/>
      <c r="AT145" s="24"/>
      <c r="AU145" s="22"/>
      <c r="AV145" s="24"/>
      <c r="AW145" s="22"/>
      <c r="AX145" s="24"/>
      <c r="AY145" s="22"/>
      <c r="AZ145" s="24"/>
      <c r="BA145" s="22"/>
      <c r="BB145" s="24"/>
      <c r="BC145" s="22"/>
      <c r="BD145" s="24"/>
      <c r="BE145" s="22"/>
      <c r="BF145" s="24"/>
      <c r="BG145" s="22"/>
    </row>
    <row r="146" spans="1:59" x14ac:dyDescent="0.25">
      <c r="A146" s="5"/>
      <c r="B146" s="8" t="s">
        <v>254</v>
      </c>
      <c r="C146" s="4" t="s">
        <v>255</v>
      </c>
      <c r="D146" s="26"/>
      <c r="E146" s="43" t="str">
        <f t="shared" si="8"/>
        <v/>
      </c>
      <c r="F146" s="43"/>
      <c r="G146" s="28">
        <f t="shared" si="6"/>
        <v>4</v>
      </c>
      <c r="H146" s="21">
        <v>43405</v>
      </c>
      <c r="I146" s="18">
        <v>4</v>
      </c>
      <c r="J146" s="24"/>
      <c r="K146" s="22"/>
      <c r="L146" s="24"/>
      <c r="M146" s="22"/>
      <c r="N146" s="24"/>
      <c r="O146" s="22"/>
      <c r="P146" s="24"/>
      <c r="Q146" s="22"/>
      <c r="R146" s="21"/>
      <c r="S146" s="23"/>
      <c r="T146" s="24"/>
      <c r="U146" s="22"/>
      <c r="V146" s="24"/>
      <c r="W146" s="22"/>
      <c r="X146" s="24"/>
      <c r="Y146" s="22"/>
      <c r="Z146" s="24"/>
      <c r="AA146" s="22"/>
      <c r="AB146" s="24"/>
      <c r="AC146" s="22"/>
      <c r="AD146" s="24"/>
      <c r="AE146" s="22"/>
      <c r="AF146" s="24"/>
      <c r="AG146" s="22"/>
      <c r="AH146" s="24"/>
      <c r="AI146" s="22"/>
      <c r="AJ146" s="24"/>
      <c r="AK146" s="22"/>
      <c r="AL146" s="24"/>
      <c r="AM146" s="22"/>
      <c r="AN146" s="24"/>
      <c r="AO146" s="22"/>
      <c r="AP146" s="24"/>
      <c r="AQ146" s="22"/>
      <c r="AR146" s="24"/>
      <c r="AS146" s="22"/>
      <c r="AT146" s="24"/>
      <c r="AU146" s="22"/>
      <c r="AV146" s="24"/>
      <c r="AW146" s="22"/>
      <c r="AX146" s="24"/>
      <c r="AY146" s="22"/>
      <c r="AZ146" s="24"/>
      <c r="BA146" s="22"/>
      <c r="BB146" s="24"/>
      <c r="BC146" s="22"/>
      <c r="BD146" s="24"/>
      <c r="BE146" s="22"/>
      <c r="BF146" s="24"/>
      <c r="BG146" s="22"/>
    </row>
    <row r="147" spans="1:59" x14ac:dyDescent="0.25">
      <c r="A147" s="5"/>
      <c r="B147" s="8" t="s">
        <v>256</v>
      </c>
      <c r="C147" s="4" t="s">
        <v>257</v>
      </c>
      <c r="D147" s="26"/>
      <c r="E147" s="43" t="str">
        <f t="shared" si="8"/>
        <v/>
      </c>
      <c r="F147" s="43"/>
      <c r="G147" s="28">
        <f t="shared" si="6"/>
        <v>4</v>
      </c>
      <c r="H147" s="21">
        <v>43405</v>
      </c>
      <c r="I147" s="18">
        <v>4</v>
      </c>
      <c r="J147" s="24"/>
      <c r="K147" s="22"/>
      <c r="L147" s="24"/>
      <c r="M147" s="22"/>
      <c r="N147" s="24"/>
      <c r="O147" s="22"/>
      <c r="P147" s="24"/>
      <c r="Q147" s="22"/>
      <c r="R147" s="21"/>
      <c r="S147" s="23"/>
      <c r="T147" s="24"/>
      <c r="U147" s="22"/>
      <c r="V147" s="24"/>
      <c r="W147" s="22"/>
      <c r="X147" s="24"/>
      <c r="Y147" s="22"/>
      <c r="Z147" s="24"/>
      <c r="AA147" s="22"/>
      <c r="AB147" s="24"/>
      <c r="AC147" s="22"/>
      <c r="AD147" s="24"/>
      <c r="AE147" s="22"/>
      <c r="AF147" s="24"/>
      <c r="AG147" s="22"/>
      <c r="AH147" s="24"/>
      <c r="AI147" s="22"/>
      <c r="AJ147" s="24"/>
      <c r="AK147" s="22"/>
      <c r="AL147" s="24"/>
      <c r="AM147" s="22"/>
      <c r="AN147" s="24"/>
      <c r="AO147" s="22"/>
      <c r="AP147" s="24"/>
      <c r="AQ147" s="22"/>
      <c r="AR147" s="24"/>
      <c r="AS147" s="22"/>
      <c r="AT147" s="24"/>
      <c r="AU147" s="22"/>
      <c r="AV147" s="24"/>
      <c r="AW147" s="22"/>
      <c r="AX147" s="24"/>
      <c r="AY147" s="22"/>
      <c r="AZ147" s="24"/>
      <c r="BA147" s="22"/>
      <c r="BB147" s="24"/>
      <c r="BC147" s="22"/>
      <c r="BD147" s="24"/>
      <c r="BE147" s="22"/>
      <c r="BF147" s="24"/>
      <c r="BG147" s="22"/>
    </row>
    <row r="148" spans="1:59" x14ac:dyDescent="0.25">
      <c r="A148" s="5" t="s">
        <v>87</v>
      </c>
      <c r="B148" s="8">
        <v>700005512</v>
      </c>
      <c r="C148" s="4" t="s">
        <v>258</v>
      </c>
      <c r="D148" s="26" t="s">
        <v>259</v>
      </c>
      <c r="E148" s="43" t="str">
        <f t="shared" si="8"/>
        <v/>
      </c>
      <c r="F148" s="43"/>
      <c r="G148" s="28">
        <f t="shared" si="6"/>
        <v>1</v>
      </c>
      <c r="H148" s="21">
        <v>43445</v>
      </c>
      <c r="I148" s="18">
        <v>1</v>
      </c>
      <c r="J148" s="24"/>
      <c r="K148" s="22"/>
      <c r="L148" s="24"/>
      <c r="M148" s="22"/>
      <c r="N148" s="24"/>
      <c r="O148" s="22"/>
      <c r="P148" s="24"/>
      <c r="Q148" s="22"/>
      <c r="R148" s="21"/>
      <c r="S148" s="23"/>
      <c r="T148" s="24"/>
      <c r="U148" s="22"/>
      <c r="V148" s="24"/>
      <c r="W148" s="22"/>
      <c r="X148" s="24"/>
      <c r="Y148" s="22"/>
      <c r="Z148" s="24"/>
      <c r="AA148" s="22"/>
      <c r="AB148" s="24"/>
      <c r="AC148" s="22"/>
      <c r="AD148" s="24"/>
      <c r="AE148" s="22"/>
      <c r="AF148" s="24"/>
      <c r="AG148" s="22"/>
      <c r="AH148" s="24"/>
      <c r="AI148" s="22"/>
      <c r="AJ148" s="24"/>
      <c r="AK148" s="22"/>
      <c r="AL148" s="24"/>
      <c r="AM148" s="22"/>
      <c r="AN148" s="24"/>
      <c r="AO148" s="22"/>
      <c r="AP148" s="24"/>
      <c r="AQ148" s="22"/>
      <c r="AR148" s="24"/>
      <c r="AS148" s="22"/>
      <c r="AT148" s="24"/>
      <c r="AU148" s="22"/>
      <c r="AV148" s="24"/>
      <c r="AW148" s="22"/>
      <c r="AX148" s="24"/>
      <c r="AY148" s="22"/>
      <c r="AZ148" s="24"/>
      <c r="BA148" s="22"/>
      <c r="BB148" s="24"/>
      <c r="BC148" s="22"/>
      <c r="BD148" s="24"/>
      <c r="BE148" s="22"/>
      <c r="BF148" s="24"/>
      <c r="BG148" s="22"/>
    </row>
    <row r="149" spans="1:59" x14ac:dyDescent="0.25">
      <c r="A149" s="5"/>
      <c r="B149" s="8"/>
      <c r="C149" s="4"/>
      <c r="D149" s="26"/>
      <c r="E149" s="43"/>
      <c r="F149" s="43"/>
      <c r="G149" s="28"/>
      <c r="H149" s="21"/>
      <c r="I149" s="18"/>
      <c r="J149" s="24"/>
      <c r="K149" s="22"/>
      <c r="L149" s="24"/>
      <c r="M149" s="22"/>
      <c r="N149" s="24"/>
      <c r="O149" s="22"/>
      <c r="P149" s="24"/>
      <c r="Q149" s="22"/>
      <c r="R149" s="21"/>
      <c r="S149" s="23"/>
      <c r="T149" s="24"/>
      <c r="U149" s="22"/>
      <c r="V149" s="24"/>
      <c r="W149" s="22"/>
      <c r="X149" s="24"/>
      <c r="Y149" s="22"/>
      <c r="Z149" s="24"/>
      <c r="AA149" s="22"/>
      <c r="AB149" s="24"/>
      <c r="AC149" s="22"/>
      <c r="AD149" s="24"/>
      <c r="AE149" s="22"/>
      <c r="AF149" s="24"/>
      <c r="AG149" s="22"/>
      <c r="AH149" s="24"/>
      <c r="AI149" s="22"/>
      <c r="AJ149" s="24"/>
      <c r="AK149" s="22"/>
      <c r="AL149" s="24"/>
      <c r="AM149" s="22"/>
      <c r="AN149" s="24"/>
      <c r="AO149" s="22"/>
      <c r="AP149" s="24"/>
      <c r="AQ149" s="22"/>
      <c r="AR149" s="24"/>
      <c r="AS149" s="22"/>
      <c r="AT149" s="24"/>
      <c r="AU149" s="22"/>
      <c r="AV149" s="24"/>
      <c r="AW149" s="22"/>
      <c r="AX149" s="24"/>
      <c r="AY149" s="22"/>
      <c r="AZ149" s="24"/>
      <c r="BA149" s="22"/>
      <c r="BB149" s="24"/>
      <c r="BC149" s="22"/>
      <c r="BD149" s="24"/>
      <c r="BE149" s="22"/>
      <c r="BF149" s="24"/>
      <c r="BG149" s="22"/>
    </row>
  </sheetData>
  <autoFilter ref="A1:W149" xr:uid="{00000000-0009-0000-0000-000000000000}"/>
  <conditionalFormatting sqref="B132">
    <cfRule type="duplicateValues" dxfId="2" priority="8"/>
  </conditionalFormatting>
  <conditionalFormatting sqref="B133">
    <cfRule type="duplicateValues" dxfId="1" priority="7"/>
  </conditionalFormatting>
  <conditionalFormatting sqref="B134:B1048576 B1:B131">
    <cfRule type="duplicateValues" dxfId="0" priority="19"/>
  </conditionalFormatting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9"/>
  <sheetViews>
    <sheetView workbookViewId="0">
      <selection activeCell="C18" sqref="C18"/>
    </sheetView>
  </sheetViews>
  <sheetFormatPr defaultRowHeight="15" x14ac:dyDescent="0.25"/>
  <cols>
    <col min="1" max="1" width="11.42578125" style="10" bestFit="1" customWidth="1"/>
    <col min="2" max="2" width="25" bestFit="1" customWidth="1"/>
    <col min="3" max="3" width="58.85546875" bestFit="1" customWidth="1"/>
    <col min="4" max="4" width="10.85546875" style="9" customWidth="1"/>
    <col min="5" max="5" width="10.85546875" style="9" bestFit="1" customWidth="1"/>
    <col min="6" max="6" width="12.42578125" style="9" bestFit="1" customWidth="1"/>
    <col min="7" max="7" width="34.42578125" bestFit="1" customWidth="1"/>
  </cols>
  <sheetData>
    <row r="1" spans="1:7" x14ac:dyDescent="0.25">
      <c r="A1" s="11" t="s">
        <v>3</v>
      </c>
      <c r="B1" s="12" t="s">
        <v>4</v>
      </c>
      <c r="C1" s="12" t="s">
        <v>0</v>
      </c>
      <c r="D1" s="13" t="s">
        <v>1</v>
      </c>
      <c r="E1" s="13" t="s">
        <v>78</v>
      </c>
      <c r="F1" s="13" t="s">
        <v>2</v>
      </c>
      <c r="G1" s="12" t="s">
        <v>5</v>
      </c>
    </row>
    <row r="2" spans="1:7" x14ac:dyDescent="0.25">
      <c r="A2" s="14">
        <v>43102</v>
      </c>
      <c r="B2" s="7">
        <v>201000197</v>
      </c>
      <c r="C2" s="4" t="s">
        <v>94</v>
      </c>
      <c r="D2" s="5" t="s">
        <v>83</v>
      </c>
      <c r="E2" s="5">
        <v>1</v>
      </c>
      <c r="F2" s="5"/>
      <c r="G2" s="4" t="s">
        <v>79</v>
      </c>
    </row>
    <row r="3" spans="1:7" x14ac:dyDescent="0.25">
      <c r="A3" s="14">
        <v>43102</v>
      </c>
      <c r="B3" s="7">
        <v>201000260</v>
      </c>
      <c r="C3" s="4" t="s">
        <v>95</v>
      </c>
      <c r="D3" s="5" t="s">
        <v>83</v>
      </c>
      <c r="E3" s="5">
        <v>1</v>
      </c>
      <c r="F3" s="5"/>
      <c r="G3" s="4"/>
    </row>
    <row r="4" spans="1:7" x14ac:dyDescent="0.25">
      <c r="A4" s="14">
        <v>43102</v>
      </c>
      <c r="B4" s="7">
        <v>999027699</v>
      </c>
      <c r="C4" s="4" t="s">
        <v>96</v>
      </c>
      <c r="D4" s="5" t="s">
        <v>84</v>
      </c>
      <c r="E4" s="5">
        <v>1</v>
      </c>
      <c r="F4" s="5"/>
      <c r="G4" s="4"/>
    </row>
    <row r="5" spans="1:7" x14ac:dyDescent="0.25">
      <c r="A5" s="14">
        <v>43102</v>
      </c>
      <c r="B5" s="7" t="s">
        <v>7</v>
      </c>
      <c r="C5" s="4" t="s">
        <v>97</v>
      </c>
      <c r="D5" s="5" t="s">
        <v>81</v>
      </c>
      <c r="E5" s="5">
        <v>1</v>
      </c>
      <c r="F5" s="5"/>
      <c r="G5" s="4"/>
    </row>
    <row r="6" spans="1:7" x14ac:dyDescent="0.25">
      <c r="A6" s="14">
        <v>43102</v>
      </c>
      <c r="B6" s="7" t="s">
        <v>9</v>
      </c>
      <c r="C6" s="4" t="s">
        <v>9</v>
      </c>
      <c r="D6" s="5" t="s">
        <v>85</v>
      </c>
      <c r="E6" s="5">
        <v>15</v>
      </c>
      <c r="F6" s="5"/>
      <c r="G6" s="4"/>
    </row>
    <row r="7" spans="1:7" x14ac:dyDescent="0.25">
      <c r="A7" s="14">
        <v>43102</v>
      </c>
      <c r="B7" s="7" t="s">
        <v>10</v>
      </c>
      <c r="C7" s="4" t="s">
        <v>98</v>
      </c>
      <c r="D7" s="5" t="s">
        <v>81</v>
      </c>
      <c r="E7" s="5">
        <v>5</v>
      </c>
      <c r="F7" s="5"/>
      <c r="G7" s="4"/>
    </row>
    <row r="8" spans="1:7" x14ac:dyDescent="0.25">
      <c r="A8" s="14">
        <v>43102</v>
      </c>
      <c r="B8" s="7" t="s">
        <v>11</v>
      </c>
      <c r="C8" s="4" t="s">
        <v>99</v>
      </c>
      <c r="D8" s="5" t="s">
        <v>86</v>
      </c>
      <c r="E8" s="5">
        <v>3</v>
      </c>
      <c r="F8" s="5"/>
      <c r="G8" s="4"/>
    </row>
    <row r="9" spans="1:7" x14ac:dyDescent="0.25">
      <c r="A9" s="14">
        <v>43102</v>
      </c>
      <c r="B9" s="7" t="s">
        <v>13</v>
      </c>
      <c r="C9" s="4" t="s">
        <v>100</v>
      </c>
      <c r="D9" s="5" t="s">
        <v>86</v>
      </c>
      <c r="E9" s="5">
        <v>3</v>
      </c>
      <c r="F9" s="5"/>
      <c r="G9" s="4"/>
    </row>
    <row r="10" spans="1:7" x14ac:dyDescent="0.25">
      <c r="A10" s="14">
        <v>43102</v>
      </c>
      <c r="B10" s="7">
        <v>441001128</v>
      </c>
      <c r="C10" s="4" t="s">
        <v>101</v>
      </c>
      <c r="D10" s="5" t="s">
        <v>87</v>
      </c>
      <c r="E10" s="5">
        <v>3</v>
      </c>
      <c r="F10" s="5"/>
      <c r="G10" s="4"/>
    </row>
    <row r="11" spans="1:7" x14ac:dyDescent="0.25">
      <c r="A11" s="14">
        <v>43102</v>
      </c>
      <c r="B11" s="7" t="s">
        <v>14</v>
      </c>
      <c r="C11" s="4" t="s">
        <v>102</v>
      </c>
      <c r="D11" s="5" t="s">
        <v>81</v>
      </c>
      <c r="E11" s="5">
        <v>1</v>
      </c>
      <c r="F11" s="5"/>
      <c r="G11" s="4"/>
    </row>
    <row r="12" spans="1:7" x14ac:dyDescent="0.25">
      <c r="A12" s="14">
        <v>43102</v>
      </c>
      <c r="B12" s="7" t="s">
        <v>15</v>
      </c>
      <c r="C12" s="4" t="s">
        <v>103</v>
      </c>
      <c r="D12" s="5" t="s">
        <v>81</v>
      </c>
      <c r="E12" s="5">
        <v>4</v>
      </c>
      <c r="F12" s="5"/>
      <c r="G12" s="4"/>
    </row>
    <row r="13" spans="1:7" x14ac:dyDescent="0.25">
      <c r="A13" s="14">
        <v>43102</v>
      </c>
      <c r="B13" s="7">
        <v>700001722</v>
      </c>
      <c r="C13" s="4" t="s">
        <v>104</v>
      </c>
      <c r="D13" s="5" t="s">
        <v>81</v>
      </c>
      <c r="E13" s="5">
        <v>1</v>
      </c>
      <c r="F13" s="5"/>
      <c r="G13" s="4"/>
    </row>
    <row r="14" spans="1:7" x14ac:dyDescent="0.25">
      <c r="A14" s="14">
        <v>43102</v>
      </c>
      <c r="B14" s="7" t="s">
        <v>17</v>
      </c>
      <c r="C14" s="4" t="s">
        <v>105</v>
      </c>
      <c r="D14" s="5" t="s">
        <v>81</v>
      </c>
      <c r="E14" s="5">
        <v>3</v>
      </c>
      <c r="F14" s="5"/>
      <c r="G14" s="4"/>
    </row>
    <row r="15" spans="1:7" x14ac:dyDescent="0.25">
      <c r="A15" s="14">
        <v>43102</v>
      </c>
      <c r="B15" s="7" t="s">
        <v>18</v>
      </c>
      <c r="C15" s="4" t="s">
        <v>106</v>
      </c>
      <c r="D15" s="5" t="s">
        <v>81</v>
      </c>
      <c r="E15" s="5">
        <v>1</v>
      </c>
      <c r="F15" s="5"/>
      <c r="G15" s="4"/>
    </row>
    <row r="16" spans="1:7" x14ac:dyDescent="0.25">
      <c r="A16" s="14">
        <v>43102</v>
      </c>
      <c r="B16" s="7" t="s">
        <v>19</v>
      </c>
      <c r="C16" s="4" t="s">
        <v>107</v>
      </c>
      <c r="D16" s="5" t="s">
        <v>84</v>
      </c>
      <c r="E16" s="5">
        <v>6</v>
      </c>
      <c r="F16" s="5"/>
      <c r="G16" s="4"/>
    </row>
    <row r="17" spans="1:7" x14ac:dyDescent="0.25">
      <c r="A17" s="14">
        <v>43102</v>
      </c>
      <c r="B17" s="7">
        <v>430001208</v>
      </c>
      <c r="C17" s="4" t="s">
        <v>108</v>
      </c>
      <c r="D17" s="5" t="s">
        <v>85</v>
      </c>
      <c r="E17" s="5">
        <v>8</v>
      </c>
      <c r="F17" s="5"/>
      <c r="G17" s="4"/>
    </row>
    <row r="18" spans="1:7" x14ac:dyDescent="0.25">
      <c r="A18" s="14">
        <v>43102</v>
      </c>
      <c r="B18" s="7">
        <v>999027952</v>
      </c>
      <c r="C18" s="4" t="s">
        <v>109</v>
      </c>
      <c r="D18" s="5" t="s">
        <v>84</v>
      </c>
      <c r="E18" s="5">
        <v>2</v>
      </c>
      <c r="F18" s="5"/>
      <c r="G18" s="4"/>
    </row>
    <row r="19" spans="1:7" x14ac:dyDescent="0.25">
      <c r="A19" s="14">
        <v>43102</v>
      </c>
      <c r="B19" s="7" t="s">
        <v>22</v>
      </c>
      <c r="C19" s="4" t="s">
        <v>110</v>
      </c>
      <c r="D19" s="5" t="s">
        <v>85</v>
      </c>
      <c r="E19" s="5">
        <v>7</v>
      </c>
      <c r="F19" s="5"/>
      <c r="G19" s="4"/>
    </row>
    <row r="20" spans="1:7" x14ac:dyDescent="0.25">
      <c r="A20" s="14">
        <v>43102</v>
      </c>
      <c r="B20" s="7" t="s">
        <v>23</v>
      </c>
      <c r="C20" s="4" t="s">
        <v>111</v>
      </c>
      <c r="D20" s="5" t="s">
        <v>85</v>
      </c>
      <c r="E20" s="5">
        <v>7</v>
      </c>
      <c r="F20" s="5"/>
      <c r="G20" s="4"/>
    </row>
    <row r="21" spans="1:7" x14ac:dyDescent="0.25">
      <c r="A21" s="14">
        <v>43102</v>
      </c>
      <c r="B21" s="7" t="s">
        <v>24</v>
      </c>
      <c r="C21" s="4" t="s">
        <v>112</v>
      </c>
      <c r="D21" s="5" t="s">
        <v>84</v>
      </c>
      <c r="E21" s="5">
        <v>4</v>
      </c>
      <c r="F21" s="5"/>
      <c r="G21" s="4"/>
    </row>
    <row r="22" spans="1:7" x14ac:dyDescent="0.25">
      <c r="A22" s="14">
        <v>43102</v>
      </c>
      <c r="B22" s="7" t="s">
        <v>25</v>
      </c>
      <c r="C22" s="4" t="s">
        <v>113</v>
      </c>
      <c r="D22" s="5" t="s">
        <v>85</v>
      </c>
      <c r="E22" s="5">
        <v>194</v>
      </c>
      <c r="F22" s="5"/>
      <c r="G22" s="4"/>
    </row>
    <row r="23" spans="1:7" x14ac:dyDescent="0.25">
      <c r="A23" s="14">
        <v>43102</v>
      </c>
      <c r="B23" s="7" t="s">
        <v>26</v>
      </c>
      <c r="C23" s="4" t="s">
        <v>114</v>
      </c>
      <c r="D23" s="5" t="s">
        <v>85</v>
      </c>
      <c r="E23" s="5">
        <v>2</v>
      </c>
      <c r="F23" s="5"/>
      <c r="G23" s="4"/>
    </row>
    <row r="24" spans="1:7" x14ac:dyDescent="0.25">
      <c r="A24" s="14">
        <v>43102</v>
      </c>
      <c r="B24" s="7" t="s">
        <v>27</v>
      </c>
      <c r="C24" s="4" t="s">
        <v>27</v>
      </c>
      <c r="D24" s="5" t="s">
        <v>87</v>
      </c>
      <c r="E24" s="5">
        <v>6</v>
      </c>
      <c r="F24" s="5"/>
      <c r="G24" s="4"/>
    </row>
    <row r="25" spans="1:7" x14ac:dyDescent="0.25">
      <c r="A25" s="14">
        <v>43102</v>
      </c>
      <c r="B25" s="7" t="s">
        <v>31</v>
      </c>
      <c r="C25" s="4" t="s">
        <v>115</v>
      </c>
      <c r="D25" s="5" t="s">
        <v>88</v>
      </c>
      <c r="E25" s="5">
        <v>6</v>
      </c>
      <c r="F25" s="5"/>
      <c r="G25" s="4"/>
    </row>
    <row r="26" spans="1:7" x14ac:dyDescent="0.25">
      <c r="A26" s="14">
        <v>43102</v>
      </c>
      <c r="B26" s="7" t="s">
        <v>33</v>
      </c>
      <c r="C26" s="4"/>
      <c r="D26" s="5" t="s">
        <v>88</v>
      </c>
      <c r="E26" s="5">
        <v>2</v>
      </c>
      <c r="F26" s="5"/>
      <c r="G26" s="4"/>
    </row>
    <row r="27" spans="1:7" x14ac:dyDescent="0.25">
      <c r="A27" s="14">
        <v>43102</v>
      </c>
      <c r="B27" s="7">
        <v>700001351</v>
      </c>
      <c r="C27" s="4" t="s">
        <v>116</v>
      </c>
      <c r="D27" s="5" t="s">
        <v>87</v>
      </c>
      <c r="E27" s="5">
        <v>3</v>
      </c>
      <c r="F27" s="5"/>
      <c r="G27" s="4"/>
    </row>
    <row r="28" spans="1:7" x14ac:dyDescent="0.25">
      <c r="A28" s="14">
        <v>43102</v>
      </c>
      <c r="B28" s="7">
        <v>700002511</v>
      </c>
      <c r="C28" s="4" t="s">
        <v>117</v>
      </c>
      <c r="D28" s="5" t="s">
        <v>87</v>
      </c>
      <c r="E28" s="5">
        <v>5</v>
      </c>
      <c r="F28" s="5"/>
      <c r="G28" s="4"/>
    </row>
    <row r="29" spans="1:7" x14ac:dyDescent="0.25">
      <c r="A29" s="14">
        <v>43102</v>
      </c>
      <c r="B29" s="7" t="s">
        <v>34</v>
      </c>
      <c r="C29" s="4"/>
      <c r="D29" s="5" t="s">
        <v>87</v>
      </c>
      <c r="E29" s="5">
        <v>1</v>
      </c>
      <c r="F29" s="5"/>
      <c r="G29" s="4"/>
    </row>
    <row r="30" spans="1:7" x14ac:dyDescent="0.25">
      <c r="A30" s="14">
        <v>43102</v>
      </c>
      <c r="B30" s="7" t="s">
        <v>35</v>
      </c>
      <c r="C30" s="4"/>
      <c r="D30" s="5" t="s">
        <v>87</v>
      </c>
      <c r="E30" s="5">
        <v>1</v>
      </c>
      <c r="F30" s="5"/>
      <c r="G30" s="4"/>
    </row>
    <row r="31" spans="1:7" x14ac:dyDescent="0.25">
      <c r="A31" s="14">
        <v>43102</v>
      </c>
      <c r="B31" s="7">
        <v>441000440</v>
      </c>
      <c r="C31" s="4" t="s">
        <v>118</v>
      </c>
      <c r="D31" s="5" t="s">
        <v>87</v>
      </c>
      <c r="E31" s="5">
        <v>6</v>
      </c>
      <c r="F31" s="5"/>
      <c r="G31" s="4"/>
    </row>
    <row r="32" spans="1:7" x14ac:dyDescent="0.25">
      <c r="A32" s="14">
        <v>43102</v>
      </c>
      <c r="B32" s="7" t="s">
        <v>36</v>
      </c>
      <c r="C32" s="4"/>
      <c r="D32" s="5" t="s">
        <v>85</v>
      </c>
      <c r="E32" s="5">
        <v>5</v>
      </c>
      <c r="F32" s="5"/>
      <c r="G32" s="4"/>
    </row>
    <row r="33" spans="1:7" x14ac:dyDescent="0.25">
      <c r="A33" s="14">
        <v>43102</v>
      </c>
      <c r="B33" s="7" t="s">
        <v>37</v>
      </c>
      <c r="C33" s="4" t="s">
        <v>119</v>
      </c>
      <c r="D33" s="5" t="s">
        <v>81</v>
      </c>
      <c r="E33" s="5">
        <v>1</v>
      </c>
      <c r="F33" s="5"/>
      <c r="G33" s="4"/>
    </row>
    <row r="34" spans="1:7" x14ac:dyDescent="0.25">
      <c r="A34" s="14">
        <v>43102</v>
      </c>
      <c r="B34" s="7">
        <v>405008767</v>
      </c>
      <c r="C34" s="4" t="s">
        <v>120</v>
      </c>
      <c r="D34" s="5" t="s">
        <v>85</v>
      </c>
      <c r="E34" s="5">
        <v>5</v>
      </c>
      <c r="F34" s="5"/>
      <c r="G34" s="4"/>
    </row>
    <row r="35" spans="1:7" x14ac:dyDescent="0.25">
      <c r="A35" s="14">
        <v>43102</v>
      </c>
      <c r="B35" s="7" t="s">
        <v>38</v>
      </c>
      <c r="C35" s="4" t="s">
        <v>121</v>
      </c>
      <c r="D35" s="5" t="s">
        <v>85</v>
      </c>
      <c r="E35" s="5">
        <v>12</v>
      </c>
      <c r="F35" s="5"/>
      <c r="G35" s="4"/>
    </row>
    <row r="36" spans="1:7" x14ac:dyDescent="0.25">
      <c r="A36" s="14">
        <v>43102</v>
      </c>
      <c r="B36" s="7" t="s">
        <v>39</v>
      </c>
      <c r="C36" s="4" t="s">
        <v>122</v>
      </c>
      <c r="D36" s="5" t="s">
        <v>84</v>
      </c>
      <c r="E36" s="5">
        <v>1</v>
      </c>
      <c r="F36" s="5"/>
      <c r="G36" s="4"/>
    </row>
    <row r="37" spans="1:7" x14ac:dyDescent="0.25">
      <c r="A37" s="14">
        <v>43102</v>
      </c>
      <c r="B37" s="7">
        <v>9120089</v>
      </c>
      <c r="C37" s="4" t="s">
        <v>123</v>
      </c>
      <c r="D37" s="5" t="s">
        <v>84</v>
      </c>
      <c r="E37" s="5">
        <v>2</v>
      </c>
      <c r="F37" s="5"/>
      <c r="G37" s="4"/>
    </row>
    <row r="38" spans="1:7" x14ac:dyDescent="0.25">
      <c r="A38" s="14">
        <v>43102</v>
      </c>
      <c r="B38" s="7">
        <v>430003154</v>
      </c>
      <c r="C38" s="4" t="s">
        <v>124</v>
      </c>
      <c r="D38" s="5" t="s">
        <v>85</v>
      </c>
      <c r="E38" s="5">
        <v>8</v>
      </c>
      <c r="F38" s="5"/>
      <c r="G38" s="4"/>
    </row>
    <row r="39" spans="1:7" x14ac:dyDescent="0.25">
      <c r="A39" s="14">
        <v>43102</v>
      </c>
      <c r="B39" s="7">
        <v>430001101</v>
      </c>
      <c r="C39" s="4" t="s">
        <v>125</v>
      </c>
      <c r="D39" s="5" t="s">
        <v>85</v>
      </c>
      <c r="E39" s="5">
        <v>48</v>
      </c>
      <c r="F39" s="5"/>
      <c r="G39" s="4"/>
    </row>
    <row r="40" spans="1:7" x14ac:dyDescent="0.25">
      <c r="A40" s="14">
        <v>43102</v>
      </c>
      <c r="B40" s="7" t="s">
        <v>42</v>
      </c>
      <c r="C40" s="4" t="s">
        <v>124</v>
      </c>
      <c r="D40" s="5" t="s">
        <v>85</v>
      </c>
      <c r="E40" s="5">
        <v>7</v>
      </c>
      <c r="F40" s="5"/>
      <c r="G40" s="4"/>
    </row>
    <row r="41" spans="1:7" x14ac:dyDescent="0.25">
      <c r="A41" s="14">
        <v>43102</v>
      </c>
      <c r="B41" s="7">
        <v>430001102</v>
      </c>
      <c r="C41" s="4" t="s">
        <v>125</v>
      </c>
      <c r="D41" s="5" t="s">
        <v>85</v>
      </c>
      <c r="E41" s="5">
        <v>48</v>
      </c>
      <c r="F41" s="5"/>
      <c r="G41" s="4"/>
    </row>
    <row r="42" spans="1:7" x14ac:dyDescent="0.25">
      <c r="A42" s="14">
        <v>43102</v>
      </c>
      <c r="B42" s="7">
        <v>323000639</v>
      </c>
      <c r="C42" s="4"/>
      <c r="D42" s="5" t="s">
        <v>85</v>
      </c>
      <c r="E42" s="5">
        <v>25</v>
      </c>
      <c r="F42" s="5"/>
      <c r="G42" s="4"/>
    </row>
    <row r="43" spans="1:7" x14ac:dyDescent="0.25">
      <c r="A43" s="14">
        <v>43102</v>
      </c>
      <c r="B43" s="7" t="s">
        <v>47</v>
      </c>
      <c r="C43" s="4" t="s">
        <v>124</v>
      </c>
      <c r="D43" s="5" t="s">
        <v>85</v>
      </c>
      <c r="E43" s="5">
        <v>4</v>
      </c>
      <c r="F43" s="5"/>
      <c r="G43" s="4"/>
    </row>
    <row r="44" spans="1:7" x14ac:dyDescent="0.25">
      <c r="A44" s="14">
        <v>43102</v>
      </c>
      <c r="B44" s="7" t="s">
        <v>48</v>
      </c>
      <c r="C44" s="4" t="s">
        <v>124</v>
      </c>
      <c r="D44" s="5" t="s">
        <v>85</v>
      </c>
      <c r="E44" s="5">
        <v>4</v>
      </c>
      <c r="F44" s="5"/>
      <c r="G44" s="4"/>
    </row>
    <row r="45" spans="1:7" x14ac:dyDescent="0.25">
      <c r="A45" s="14">
        <v>43102</v>
      </c>
      <c r="B45" s="7">
        <v>21000552</v>
      </c>
      <c r="C45" s="4" t="s">
        <v>126</v>
      </c>
      <c r="D45" s="5" t="s">
        <v>87</v>
      </c>
      <c r="E45" s="5">
        <v>2</v>
      </c>
      <c r="F45" s="5"/>
      <c r="G45" s="4"/>
    </row>
    <row r="46" spans="1:7" x14ac:dyDescent="0.25">
      <c r="A46" s="14">
        <v>43102</v>
      </c>
      <c r="B46" s="7" t="s">
        <v>49</v>
      </c>
      <c r="C46" s="4" t="s">
        <v>127</v>
      </c>
      <c r="D46" s="5" t="s">
        <v>84</v>
      </c>
      <c r="E46" s="5">
        <v>1</v>
      </c>
      <c r="F46" s="5"/>
      <c r="G46" s="4"/>
    </row>
    <row r="47" spans="1:7" x14ac:dyDescent="0.25">
      <c r="A47" s="14">
        <v>43102</v>
      </c>
      <c r="B47" s="7" t="s">
        <v>51</v>
      </c>
      <c r="C47" s="4" t="s">
        <v>128</v>
      </c>
      <c r="D47" s="5" t="s">
        <v>88</v>
      </c>
      <c r="E47" s="5">
        <v>2</v>
      </c>
      <c r="F47" s="5"/>
      <c r="G47" s="4"/>
    </row>
    <row r="48" spans="1:7" x14ac:dyDescent="0.25">
      <c r="A48" s="14">
        <v>43102</v>
      </c>
      <c r="B48" s="7">
        <v>700004156</v>
      </c>
      <c r="C48" s="4" t="s">
        <v>129</v>
      </c>
      <c r="D48" s="5" t="s">
        <v>81</v>
      </c>
      <c r="E48" s="5">
        <v>8</v>
      </c>
      <c r="F48" s="5"/>
      <c r="G48" s="4"/>
    </row>
    <row r="49" spans="1:7" x14ac:dyDescent="0.25">
      <c r="A49" s="14">
        <v>43102</v>
      </c>
      <c r="B49" s="7" t="s">
        <v>52</v>
      </c>
      <c r="C49" s="4" t="s">
        <v>130</v>
      </c>
      <c r="D49" s="5" t="s">
        <v>84</v>
      </c>
      <c r="E49" s="5">
        <v>4</v>
      </c>
      <c r="F49" s="5"/>
      <c r="G49" s="4"/>
    </row>
    <row r="50" spans="1:7" x14ac:dyDescent="0.25">
      <c r="A50" s="14">
        <v>43102</v>
      </c>
      <c r="B50" s="7">
        <v>205000730</v>
      </c>
      <c r="C50" s="4" t="s">
        <v>131</v>
      </c>
      <c r="D50" s="5" t="s">
        <v>85</v>
      </c>
      <c r="E50" s="5">
        <v>3</v>
      </c>
      <c r="F50" s="5"/>
      <c r="G50" s="4"/>
    </row>
    <row r="51" spans="1:7" x14ac:dyDescent="0.25">
      <c r="A51" s="14">
        <v>43102</v>
      </c>
      <c r="B51" s="7">
        <v>700006052</v>
      </c>
      <c r="C51" s="4" t="s">
        <v>132</v>
      </c>
      <c r="D51" s="5" t="s">
        <v>85</v>
      </c>
      <c r="E51" s="5">
        <v>5</v>
      </c>
      <c r="F51" s="5"/>
      <c r="G51" s="4"/>
    </row>
    <row r="52" spans="1:7" x14ac:dyDescent="0.25">
      <c r="A52" s="14">
        <v>43102</v>
      </c>
      <c r="B52" s="7">
        <v>700010979</v>
      </c>
      <c r="C52" s="4" t="s">
        <v>133</v>
      </c>
      <c r="D52" s="5" t="s">
        <v>85</v>
      </c>
      <c r="E52" s="5">
        <v>1</v>
      </c>
      <c r="F52" s="5"/>
      <c r="G52" s="4"/>
    </row>
    <row r="53" spans="1:7" x14ac:dyDescent="0.25">
      <c r="A53" s="14">
        <v>43102</v>
      </c>
      <c r="B53" s="7" t="s">
        <v>53</v>
      </c>
      <c r="C53" s="4" t="s">
        <v>134</v>
      </c>
      <c r="D53" s="5" t="s">
        <v>81</v>
      </c>
      <c r="E53" s="5">
        <v>2</v>
      </c>
      <c r="F53" s="5"/>
      <c r="G53" s="4"/>
    </row>
    <row r="54" spans="1:7" x14ac:dyDescent="0.25">
      <c r="A54" s="14">
        <v>43102</v>
      </c>
      <c r="B54" s="7">
        <v>205015016</v>
      </c>
      <c r="C54" s="4" t="s">
        <v>135</v>
      </c>
      <c r="D54" s="5" t="s">
        <v>81</v>
      </c>
      <c r="E54" s="5">
        <v>1</v>
      </c>
      <c r="F54" s="5"/>
      <c r="G54" s="4"/>
    </row>
    <row r="55" spans="1:7" x14ac:dyDescent="0.25">
      <c r="A55" s="14">
        <v>43102</v>
      </c>
      <c r="B55" s="7">
        <v>700003639</v>
      </c>
      <c r="C55" s="4" t="s">
        <v>136</v>
      </c>
      <c r="D55" s="5" t="s">
        <v>81</v>
      </c>
      <c r="E55" s="5">
        <v>2</v>
      </c>
      <c r="F55" s="5"/>
      <c r="G55" s="4"/>
    </row>
    <row r="56" spans="1:7" x14ac:dyDescent="0.25">
      <c r="A56" s="14">
        <v>43102</v>
      </c>
      <c r="B56" s="7">
        <v>700008988</v>
      </c>
      <c r="C56" s="4" t="s">
        <v>137</v>
      </c>
      <c r="D56" s="5" t="s">
        <v>81</v>
      </c>
      <c r="E56" s="5">
        <v>4</v>
      </c>
      <c r="F56" s="5"/>
      <c r="G56" s="4"/>
    </row>
    <row r="57" spans="1:7" x14ac:dyDescent="0.25">
      <c r="A57" s="14">
        <v>43102</v>
      </c>
      <c r="B57" s="7" t="s">
        <v>54</v>
      </c>
      <c r="C57" s="4" t="s">
        <v>54</v>
      </c>
      <c r="D57" s="5" t="s">
        <v>81</v>
      </c>
      <c r="E57" s="5">
        <v>1</v>
      </c>
      <c r="F57" s="5"/>
      <c r="G57" s="4"/>
    </row>
    <row r="58" spans="1:7" x14ac:dyDescent="0.25">
      <c r="A58" s="14">
        <v>43102</v>
      </c>
      <c r="B58" s="7">
        <v>700003090</v>
      </c>
      <c r="C58" s="4" t="s">
        <v>138</v>
      </c>
      <c r="D58" s="5" t="s">
        <v>89</v>
      </c>
      <c r="E58" s="5">
        <v>2</v>
      </c>
      <c r="F58" s="5"/>
      <c r="G58" s="4"/>
    </row>
    <row r="59" spans="1:7" x14ac:dyDescent="0.25">
      <c r="A59" s="14">
        <v>43102</v>
      </c>
      <c r="B59" s="7" t="s">
        <v>55</v>
      </c>
      <c r="C59" s="4"/>
      <c r="D59" s="5" t="s">
        <v>88</v>
      </c>
      <c r="E59" s="5">
        <v>1</v>
      </c>
      <c r="F59" s="5"/>
      <c r="G59" s="4"/>
    </row>
    <row r="60" spans="1:7" x14ac:dyDescent="0.25">
      <c r="A60" s="14">
        <v>43102</v>
      </c>
      <c r="B60" s="7">
        <v>999119745</v>
      </c>
      <c r="C60" s="4"/>
      <c r="D60" s="5" t="s">
        <v>84</v>
      </c>
      <c r="E60" s="5">
        <v>4</v>
      </c>
      <c r="F60" s="5"/>
      <c r="G60" s="4"/>
    </row>
    <row r="61" spans="1:7" x14ac:dyDescent="0.25">
      <c r="A61" s="14">
        <v>43102</v>
      </c>
      <c r="B61" s="7">
        <v>999028048</v>
      </c>
      <c r="C61" s="4"/>
      <c r="D61" s="5" t="s">
        <v>81</v>
      </c>
      <c r="E61" s="5">
        <v>3</v>
      </c>
      <c r="F61" s="5"/>
      <c r="G61" s="4"/>
    </row>
    <row r="62" spans="1:7" x14ac:dyDescent="0.25">
      <c r="A62" s="14">
        <v>43102</v>
      </c>
      <c r="B62" s="7" t="s">
        <v>57</v>
      </c>
      <c r="C62" s="4" t="s">
        <v>139</v>
      </c>
      <c r="D62" s="5" t="s">
        <v>88</v>
      </c>
      <c r="E62" s="5">
        <v>4</v>
      </c>
      <c r="F62" s="5"/>
      <c r="G62" s="4"/>
    </row>
    <row r="63" spans="1:7" x14ac:dyDescent="0.25">
      <c r="A63" s="14">
        <v>43102</v>
      </c>
      <c r="B63" s="7">
        <v>210000190</v>
      </c>
      <c r="C63" s="4" t="s">
        <v>140</v>
      </c>
      <c r="D63" s="5" t="s">
        <v>88</v>
      </c>
      <c r="E63" s="5">
        <v>3</v>
      </c>
      <c r="F63" s="5"/>
      <c r="G63" s="4"/>
    </row>
    <row r="64" spans="1:7" x14ac:dyDescent="0.25">
      <c r="A64" s="14">
        <v>43102</v>
      </c>
      <c r="B64" s="7" t="s">
        <v>58</v>
      </c>
      <c r="C64" s="4"/>
      <c r="D64" s="5" t="s">
        <v>83</v>
      </c>
      <c r="E64" s="5">
        <v>1</v>
      </c>
      <c r="F64" s="5"/>
      <c r="G64" s="4"/>
    </row>
    <row r="65" spans="1:7" x14ac:dyDescent="0.25">
      <c r="A65" s="14">
        <v>43102</v>
      </c>
      <c r="B65" s="7">
        <v>999026422</v>
      </c>
      <c r="C65" s="4" t="s">
        <v>141</v>
      </c>
      <c r="D65" s="5" t="s">
        <v>84</v>
      </c>
      <c r="E65" s="5">
        <v>1</v>
      </c>
      <c r="F65" s="5"/>
      <c r="G65" s="4"/>
    </row>
    <row r="66" spans="1:7" x14ac:dyDescent="0.25">
      <c r="A66" s="14">
        <v>43102</v>
      </c>
      <c r="B66" s="7">
        <v>999026375</v>
      </c>
      <c r="C66" s="4" t="s">
        <v>141</v>
      </c>
      <c r="D66" s="5" t="s">
        <v>84</v>
      </c>
      <c r="E66" s="5">
        <v>1</v>
      </c>
      <c r="F66" s="5"/>
      <c r="G66" s="4"/>
    </row>
    <row r="67" spans="1:7" x14ac:dyDescent="0.25">
      <c r="A67" s="14">
        <v>43102</v>
      </c>
      <c r="B67" s="7">
        <v>999032164</v>
      </c>
      <c r="C67" s="4" t="s">
        <v>142</v>
      </c>
      <c r="D67" s="5" t="s">
        <v>84</v>
      </c>
      <c r="E67" s="5">
        <v>10</v>
      </c>
      <c r="F67" s="5"/>
      <c r="G67" s="4"/>
    </row>
    <row r="68" spans="1:7" x14ac:dyDescent="0.25">
      <c r="A68" s="14">
        <v>43102</v>
      </c>
      <c r="B68" s="7">
        <v>999032368</v>
      </c>
      <c r="C68" s="4" t="s">
        <v>143</v>
      </c>
      <c r="D68" s="5" t="s">
        <v>85</v>
      </c>
      <c r="E68" s="5">
        <v>5</v>
      </c>
      <c r="F68" s="5"/>
      <c r="G68" s="4"/>
    </row>
    <row r="69" spans="1:7" x14ac:dyDescent="0.25">
      <c r="A69" s="14">
        <v>43102</v>
      </c>
      <c r="B69" s="7">
        <v>17742</v>
      </c>
      <c r="C69" s="4" t="s">
        <v>144</v>
      </c>
      <c r="D69" s="5" t="s">
        <v>84</v>
      </c>
      <c r="E69" s="5">
        <v>5</v>
      </c>
      <c r="F69" s="5"/>
      <c r="G69" s="4"/>
    </row>
    <row r="70" spans="1:7" x14ac:dyDescent="0.25">
      <c r="A70" s="14">
        <v>43102</v>
      </c>
      <c r="B70" s="7" t="s">
        <v>59</v>
      </c>
      <c r="C70" s="4" t="s">
        <v>145</v>
      </c>
      <c r="D70" s="5" t="s">
        <v>84</v>
      </c>
      <c r="E70" s="5">
        <v>5</v>
      </c>
      <c r="F70" s="5"/>
      <c r="G70" s="4"/>
    </row>
    <row r="71" spans="1:7" x14ac:dyDescent="0.25">
      <c r="A71" s="14">
        <v>43102</v>
      </c>
      <c r="B71" s="7" t="s">
        <v>69</v>
      </c>
      <c r="C71" s="4" t="s">
        <v>146</v>
      </c>
      <c r="D71" s="5" t="s">
        <v>87</v>
      </c>
      <c r="E71" s="5">
        <v>1</v>
      </c>
      <c r="F71" s="5"/>
      <c r="G71" s="4"/>
    </row>
    <row r="72" spans="1:7" x14ac:dyDescent="0.25">
      <c r="A72" s="14">
        <v>43102</v>
      </c>
      <c r="B72" s="7">
        <v>186002350</v>
      </c>
      <c r="C72" s="4" t="s">
        <v>80</v>
      </c>
      <c r="D72" s="5" t="s">
        <v>81</v>
      </c>
      <c r="E72" s="5">
        <v>9</v>
      </c>
      <c r="F72" s="5"/>
      <c r="G72" s="4"/>
    </row>
    <row r="73" spans="1:7" x14ac:dyDescent="0.25">
      <c r="A73" s="14">
        <v>43102</v>
      </c>
      <c r="B73" s="7">
        <v>186006049</v>
      </c>
      <c r="C73" s="4" t="s">
        <v>147</v>
      </c>
      <c r="D73" s="5" t="s">
        <v>81</v>
      </c>
      <c r="E73" s="5">
        <v>8</v>
      </c>
      <c r="F73" s="5"/>
      <c r="G73" s="4"/>
    </row>
    <row r="74" spans="1:7" x14ac:dyDescent="0.25">
      <c r="A74" s="14">
        <v>43102</v>
      </c>
      <c r="B74" s="7" t="s">
        <v>75</v>
      </c>
      <c r="C74" s="4" t="s">
        <v>148</v>
      </c>
      <c r="D74" s="5" t="s">
        <v>81</v>
      </c>
      <c r="E74" s="5">
        <v>1</v>
      </c>
      <c r="F74" s="5"/>
      <c r="G74" s="4"/>
    </row>
    <row r="75" spans="1:7" x14ac:dyDescent="0.25">
      <c r="A75" s="14">
        <v>43102</v>
      </c>
      <c r="B75" s="7">
        <v>430003141</v>
      </c>
      <c r="C75" s="4" t="s">
        <v>149</v>
      </c>
      <c r="D75" s="5" t="s">
        <v>85</v>
      </c>
      <c r="E75" s="5">
        <v>1</v>
      </c>
      <c r="F75" s="5"/>
      <c r="G75" s="4"/>
    </row>
    <row r="76" spans="1:7" x14ac:dyDescent="0.25">
      <c r="A76" s="14">
        <v>43102</v>
      </c>
      <c r="B76" s="7" t="s">
        <v>77</v>
      </c>
      <c r="C76" s="4" t="s">
        <v>150</v>
      </c>
      <c r="D76" s="5" t="s">
        <v>84</v>
      </c>
      <c r="E76" s="5">
        <v>1</v>
      </c>
      <c r="F76" s="5"/>
      <c r="G76" s="4"/>
    </row>
    <row r="77" spans="1:7" x14ac:dyDescent="0.25">
      <c r="A77" s="14">
        <v>43102</v>
      </c>
      <c r="B77" s="7">
        <v>289002450</v>
      </c>
      <c r="C77" s="4" t="s">
        <v>151</v>
      </c>
      <c r="D77" s="5" t="s">
        <v>88</v>
      </c>
      <c r="E77" s="5">
        <v>3</v>
      </c>
      <c r="F77" s="5"/>
      <c r="G77" s="4"/>
    </row>
    <row r="78" spans="1:7" x14ac:dyDescent="0.25">
      <c r="A78" s="14">
        <v>43102</v>
      </c>
      <c r="B78" s="7">
        <v>289002226</v>
      </c>
      <c r="C78" s="4" t="s">
        <v>152</v>
      </c>
      <c r="D78" s="5" t="s">
        <v>88</v>
      </c>
      <c r="E78" s="5">
        <v>4</v>
      </c>
      <c r="F78" s="5"/>
      <c r="G78" s="4"/>
    </row>
    <row r="79" spans="1:7" x14ac:dyDescent="0.25">
      <c r="A79" s="14">
        <v>43102</v>
      </c>
      <c r="B79" s="7">
        <v>289002149</v>
      </c>
      <c r="C79" s="4" t="s">
        <v>153</v>
      </c>
      <c r="D79" s="5" t="s">
        <v>88</v>
      </c>
      <c r="E79" s="5">
        <v>3</v>
      </c>
      <c r="F79" s="5"/>
      <c r="G79" s="4"/>
    </row>
    <row r="80" spans="1:7" x14ac:dyDescent="0.25">
      <c r="A80" s="14">
        <v>43102</v>
      </c>
      <c r="B80" s="7">
        <v>289002219</v>
      </c>
      <c r="C80" s="4" t="s">
        <v>154</v>
      </c>
      <c r="D80" s="5" t="s">
        <v>88</v>
      </c>
      <c r="E80" s="5">
        <v>1</v>
      </c>
      <c r="F80" s="5"/>
      <c r="G80" s="4"/>
    </row>
    <row r="81" spans="1:7" x14ac:dyDescent="0.25">
      <c r="A81" s="14"/>
      <c r="B81" s="7"/>
      <c r="C81" s="4"/>
      <c r="D81" s="5"/>
      <c r="E81" s="5"/>
      <c r="F81" s="5"/>
      <c r="G81" s="4"/>
    </row>
    <row r="82" spans="1:7" x14ac:dyDescent="0.25">
      <c r="A82" s="14">
        <v>43102</v>
      </c>
      <c r="B82" s="8">
        <v>9026700</v>
      </c>
      <c r="C82" s="4" t="s">
        <v>155</v>
      </c>
      <c r="D82" s="5" t="s">
        <v>84</v>
      </c>
      <c r="E82" s="5">
        <v>4</v>
      </c>
      <c r="F82" s="5"/>
      <c r="G82" s="4" t="s">
        <v>93</v>
      </c>
    </row>
    <row r="83" spans="1:7" x14ac:dyDescent="0.25">
      <c r="A83" s="14">
        <v>43102</v>
      </c>
      <c r="B83" s="8" t="s">
        <v>40</v>
      </c>
      <c r="C83" s="4" t="s">
        <v>156</v>
      </c>
      <c r="D83" s="5" t="s">
        <v>81</v>
      </c>
      <c r="E83" s="5">
        <v>5</v>
      </c>
      <c r="F83" s="5"/>
      <c r="G83" s="4" t="s">
        <v>90</v>
      </c>
    </row>
    <row r="84" spans="1:7" x14ac:dyDescent="0.25">
      <c r="A84" s="14">
        <v>43102</v>
      </c>
      <c r="B84" s="8" t="s">
        <v>50</v>
      </c>
      <c r="C84" s="4"/>
      <c r="D84" s="5" t="s">
        <v>84</v>
      </c>
      <c r="E84" s="5">
        <v>7</v>
      </c>
      <c r="F84" s="5"/>
      <c r="G84" s="4" t="s">
        <v>91</v>
      </c>
    </row>
    <row r="85" spans="1:7" x14ac:dyDescent="0.25">
      <c r="A85" s="14">
        <v>43102</v>
      </c>
      <c r="B85" s="8" t="s">
        <v>56</v>
      </c>
      <c r="C85" s="4" t="s">
        <v>157</v>
      </c>
      <c r="D85" s="5" t="s">
        <v>84</v>
      </c>
      <c r="E85" s="5">
        <v>8</v>
      </c>
      <c r="F85" s="5"/>
      <c r="G85" s="4" t="s">
        <v>92</v>
      </c>
    </row>
    <row r="86" spans="1:7" x14ac:dyDescent="0.25">
      <c r="A86" s="15">
        <v>43111</v>
      </c>
      <c r="B86" s="6">
        <v>186002350</v>
      </c>
      <c r="C86" s="4" t="s">
        <v>80</v>
      </c>
      <c r="D86" s="5" t="s">
        <v>81</v>
      </c>
      <c r="E86" s="5"/>
      <c r="F86" s="5">
        <v>4</v>
      </c>
      <c r="G86" s="4" t="s">
        <v>158</v>
      </c>
    </row>
    <row r="87" spans="1:7" x14ac:dyDescent="0.25">
      <c r="A87" s="15">
        <v>43111</v>
      </c>
      <c r="B87" s="6">
        <v>186006049</v>
      </c>
      <c r="C87" s="4" t="s">
        <v>82</v>
      </c>
      <c r="D87" s="5" t="s">
        <v>81</v>
      </c>
      <c r="E87" s="5"/>
      <c r="F87" s="5">
        <v>4</v>
      </c>
      <c r="G87" s="4" t="s">
        <v>158</v>
      </c>
    </row>
    <row r="88" spans="1:7" x14ac:dyDescent="0.25">
      <c r="A88" s="14">
        <v>43112</v>
      </c>
      <c r="B88" s="7">
        <v>289002450</v>
      </c>
      <c r="C88" s="4" t="s">
        <v>151</v>
      </c>
      <c r="D88" s="5" t="s">
        <v>88</v>
      </c>
      <c r="E88" s="5"/>
      <c r="F88" s="5">
        <v>1</v>
      </c>
      <c r="G88" s="16" t="s">
        <v>159</v>
      </c>
    </row>
    <row r="89" spans="1:7" x14ac:dyDescent="0.25">
      <c r="A89" s="14">
        <v>43112</v>
      </c>
      <c r="B89" s="4" t="s">
        <v>160</v>
      </c>
      <c r="C89" s="16" t="s">
        <v>161</v>
      </c>
      <c r="D89" s="5" t="s">
        <v>84</v>
      </c>
      <c r="E89" s="5">
        <v>2</v>
      </c>
      <c r="F89" s="5"/>
      <c r="G89" s="16" t="s">
        <v>162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13" workbookViewId="0">
      <selection activeCell="H31" sqref="H31"/>
    </sheetView>
  </sheetViews>
  <sheetFormatPr defaultRowHeight="15" x14ac:dyDescent="0.25"/>
  <cols>
    <col min="1" max="1" width="31.85546875" bestFit="1" customWidth="1"/>
  </cols>
  <sheetData>
    <row r="1" spans="1:1" x14ac:dyDescent="0.25">
      <c r="A1" s="1" t="s">
        <v>6</v>
      </c>
    </row>
    <row r="2" spans="1:1" x14ac:dyDescent="0.25">
      <c r="A2" s="2">
        <v>201000160</v>
      </c>
    </row>
    <row r="3" spans="1:1" x14ac:dyDescent="0.25">
      <c r="A3" s="3">
        <v>1068150017</v>
      </c>
    </row>
    <row r="4" spans="1:1" x14ac:dyDescent="0.25">
      <c r="A4" s="3" t="s">
        <v>8</v>
      </c>
    </row>
    <row r="5" spans="1:1" x14ac:dyDescent="0.25">
      <c r="A5" s="3" t="s">
        <v>12</v>
      </c>
    </row>
    <row r="6" spans="1:1" x14ac:dyDescent="0.25">
      <c r="A6" s="3" t="s">
        <v>16</v>
      </c>
    </row>
    <row r="7" spans="1:1" x14ac:dyDescent="0.25">
      <c r="A7" s="3" t="s">
        <v>20</v>
      </c>
    </row>
    <row r="8" spans="1:1" x14ac:dyDescent="0.25">
      <c r="A8" s="3" t="s">
        <v>21</v>
      </c>
    </row>
    <row r="9" spans="1:1" x14ac:dyDescent="0.25">
      <c r="A9" s="3">
        <v>999038868</v>
      </c>
    </row>
    <row r="10" spans="1:1" x14ac:dyDescent="0.25">
      <c r="A10" s="3" t="s">
        <v>28</v>
      </c>
    </row>
    <row r="11" spans="1:1" x14ac:dyDescent="0.25">
      <c r="A11" s="3" t="s">
        <v>29</v>
      </c>
    </row>
    <row r="12" spans="1:1" x14ac:dyDescent="0.25">
      <c r="A12" s="3" t="s">
        <v>30</v>
      </c>
    </row>
    <row r="13" spans="1:1" x14ac:dyDescent="0.25">
      <c r="A13" s="3" t="s">
        <v>32</v>
      </c>
    </row>
    <row r="14" spans="1:1" x14ac:dyDescent="0.25">
      <c r="A14" s="3">
        <v>999038530</v>
      </c>
    </row>
    <row r="15" spans="1:1" x14ac:dyDescent="0.25">
      <c r="A15" s="3" t="s">
        <v>41</v>
      </c>
    </row>
    <row r="16" spans="1:1" x14ac:dyDescent="0.25">
      <c r="A16" s="3" t="s">
        <v>43</v>
      </c>
    </row>
    <row r="17" spans="1:1" x14ac:dyDescent="0.25">
      <c r="A17" s="3" t="s">
        <v>44</v>
      </c>
    </row>
    <row r="18" spans="1:1" x14ac:dyDescent="0.25">
      <c r="A18" s="3" t="s">
        <v>45</v>
      </c>
    </row>
    <row r="19" spans="1:1" x14ac:dyDescent="0.25">
      <c r="A19" s="3" t="s">
        <v>46</v>
      </c>
    </row>
    <row r="20" spans="1:1" x14ac:dyDescent="0.25">
      <c r="A20" s="3">
        <v>205000894</v>
      </c>
    </row>
    <row r="21" spans="1:1" x14ac:dyDescent="0.25">
      <c r="A21" s="3">
        <v>442000135</v>
      </c>
    </row>
    <row r="22" spans="1:1" x14ac:dyDescent="0.25">
      <c r="A22" s="3" t="s">
        <v>60</v>
      </c>
    </row>
    <row r="30" spans="1:1" x14ac:dyDescent="0.25">
      <c r="A30" s="3">
        <v>119646</v>
      </c>
    </row>
    <row r="35" spans="1:1" x14ac:dyDescent="0.25">
      <c r="A35" s="3" t="s">
        <v>64</v>
      </c>
    </row>
    <row r="37" spans="1:1" x14ac:dyDescent="0.25">
      <c r="A37" s="3">
        <v>119652</v>
      </c>
    </row>
    <row r="40" spans="1:1" x14ac:dyDescent="0.25">
      <c r="A40" s="3">
        <v>999029388</v>
      </c>
    </row>
    <row r="41" spans="1:1" x14ac:dyDescent="0.25">
      <c r="A41" s="3" t="s">
        <v>66</v>
      </c>
    </row>
    <row r="42" spans="1:1" x14ac:dyDescent="0.25">
      <c r="A42" s="3" t="s">
        <v>67</v>
      </c>
    </row>
    <row r="43" spans="1:1" x14ac:dyDescent="0.25">
      <c r="A43" s="3">
        <v>186002441</v>
      </c>
    </row>
    <row r="44" spans="1:1" x14ac:dyDescent="0.25">
      <c r="A44" s="3" t="s">
        <v>68</v>
      </c>
    </row>
    <row r="45" spans="1:1" x14ac:dyDescent="0.25">
      <c r="A45" s="3" t="s">
        <v>70</v>
      </c>
    </row>
    <row r="46" spans="1:1" x14ac:dyDescent="0.25">
      <c r="A46" s="3" t="s">
        <v>71</v>
      </c>
    </row>
    <row r="47" spans="1:1" x14ac:dyDescent="0.25">
      <c r="A47" s="3" t="s">
        <v>72</v>
      </c>
    </row>
    <row r="48" spans="1:1" x14ac:dyDescent="0.25">
      <c r="A48" s="3" t="s">
        <v>73</v>
      </c>
    </row>
    <row r="49" spans="1:1" x14ac:dyDescent="0.25">
      <c r="A49" s="3" t="s">
        <v>74</v>
      </c>
    </row>
    <row r="50" spans="1:1" x14ac:dyDescent="0.25">
      <c r="A50" s="3">
        <v>700003741</v>
      </c>
    </row>
    <row r="51" spans="1:1" x14ac:dyDescent="0.25">
      <c r="A51" s="3">
        <v>700005269</v>
      </c>
    </row>
    <row r="52" spans="1:1" x14ac:dyDescent="0.25">
      <c r="A52" s="3" t="s">
        <v>76</v>
      </c>
    </row>
    <row r="53" spans="1:1" x14ac:dyDescent="0.25">
      <c r="A53" s="3">
        <v>999025295</v>
      </c>
    </row>
    <row r="54" spans="1:1" x14ac:dyDescent="0.25">
      <c r="A54" s="3">
        <v>700002825</v>
      </c>
    </row>
    <row r="55" spans="1:1" x14ac:dyDescent="0.25">
      <c r="A55" s="3">
        <v>1068150019</v>
      </c>
    </row>
  </sheetData>
  <sortState xmlns:xlrd2="http://schemas.microsoft.com/office/spreadsheetml/2017/richdata2" ref="A2:A139">
    <sortCondition sortBy="cellColor" ref="A2:A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OLD Summary</vt:lpstr>
      <vt:lpstr>Summary 2019</vt:lpstr>
      <vt:lpstr>Summary 2018</vt:lpstr>
      <vt:lpstr>2017 Balance Inventory</vt:lpstr>
      <vt:lpstr>Stock not found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2018-01-11T02:59:11Z</dcterms:created>
  <dcterms:modified xsi:type="dcterms:W3CDTF">2020-06-08T05:11:38Z</dcterms:modified>
</cp:coreProperties>
</file>